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4. MEM\ANUARIO 2019\06. Capitulo 6 Trabajadores 2019\"/>
    </mc:Choice>
  </mc:AlternateContent>
  <xr:revisionPtr revIDLastSave="0" documentId="13_ncr:1_{E2D7886C-921E-4401-BA5A-935EC17A4CB3}" xr6:coauthVersionLast="46" xr6:coauthVersionMax="46" xr10:uidLastSave="{00000000-0000-0000-0000-000000000000}"/>
  <bookViews>
    <workbookView xWindow="-108" yWindow="-108" windowWidth="23256" windowHeight="12576" tabRatio="807" xr2:uid="{00000000-000D-0000-FFFF-FFFF00000000}"/>
  </bookViews>
  <sheets>
    <sheet name="6.1 Total Directos" sheetId="11024" r:id="rId1"/>
    <sheet name="6.3 Total Terceros" sheetId="11025" r:id="rId2"/>
    <sheet name="6.4 Generación" sheetId="11020" r:id="rId3"/>
    <sheet name="6.4.2 y 6.5 Gen_dis y Trans" sheetId="11021" r:id="rId4"/>
    <sheet name="6.6 Distrib" sheetId="11023" r:id="rId5"/>
  </sheets>
  <externalReferences>
    <externalReference r:id="rId6"/>
  </externalReferences>
  <definedNames>
    <definedName name="_xlnm._FilterDatabase" localSheetId="2" hidden="1">'6.4 Generación'!$B$5:$Q$73</definedName>
    <definedName name="_xlnm._FilterDatabase" localSheetId="3" hidden="1">'6.4.2 y 6.5 Gen_dis y Trans'!$B$3:$Q$20</definedName>
    <definedName name="_xlnm._FilterDatabase" localSheetId="4" hidden="1">'6.6 Distrib'!$A$3:$L$29</definedName>
    <definedName name="AMAZONAS">#REF!</definedName>
    <definedName name="ANCASH">#REF!</definedName>
    <definedName name="APURIMAC">#REF!</definedName>
    <definedName name="_xlnm.Print_Area" localSheetId="0">'6.1 Total Directos'!$A$1:$F$65</definedName>
    <definedName name="_xlnm.Print_Area" localSheetId="1">'6.3 Total Terceros'!$A$1:$F$56</definedName>
    <definedName name="_xlnm.Print_Area" localSheetId="2">'6.4 Generación'!$A$1:$R$128</definedName>
    <definedName name="_xlnm.Print_Area" localSheetId="3">'6.4.2 y 6.5 Gen_dis y Trans'!$A$1:$Q$106</definedName>
    <definedName name="_xlnm.Print_Area" localSheetId="4">'6.6 Distrib'!$A$1:$P$96</definedName>
    <definedName name="AREQUIPA">#REF!</definedName>
    <definedName name="AYACUCHO" localSheetId="1">[1]X_DEPA!#REF!</definedName>
    <definedName name="AYACUCHO">[1]X_DEPA!#REF!</definedName>
    <definedName name="CAJAMARCA">#REF!</definedName>
    <definedName name="CUSCO">#REF!</definedName>
    <definedName name="fre">[1]X_DEPA!#REF!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 localSheetId="1">[1]X_DEPA!#REF!</definedName>
    <definedName name="LIMA_I">[1]X_DEPA!#REF!</definedName>
    <definedName name="LIMA_II" localSheetId="1">[1]X_DEPA!#REF!</definedName>
    <definedName name="LIMA_II">[1]X_DEPA!#REF!</definedName>
    <definedName name="LORETO">#REF!</definedName>
    <definedName name="MADRE_DIOS">#REF!</definedName>
    <definedName name="MOQUEGUA">#REF!</definedName>
    <definedName name="PASCO">#REF!</definedName>
    <definedName name="PIURA">#REF!</definedName>
    <definedName name="PIURA_I" localSheetId="1">[1]X_DEPA!#REF!</definedName>
    <definedName name="PIURA_I">[1]X_DEPA!#REF!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L58" i="11021" l="1"/>
  <c r="L59" i="11021"/>
  <c r="L60" i="11021"/>
  <c r="L61" i="11021"/>
  <c r="L62" i="11021"/>
  <c r="L63" i="11021"/>
  <c r="L64" i="11021"/>
  <c r="L65" i="11021"/>
  <c r="L66" i="11021"/>
  <c r="L67" i="11021"/>
  <c r="L70" i="11021"/>
  <c r="L71" i="11021"/>
  <c r="L72" i="11021"/>
  <c r="L73" i="11021"/>
  <c r="L74" i="11021"/>
  <c r="L76" i="11021"/>
  <c r="W182" i="11023"/>
  <c r="V205" i="11023"/>
  <c r="V152" i="11023"/>
  <c r="Z152" i="11023"/>
  <c r="G29" i="11023"/>
  <c r="E29" i="11023"/>
  <c r="C29" i="11023"/>
  <c r="O27" i="11023"/>
  <c r="O28" i="11023"/>
  <c r="M27" i="11023"/>
  <c r="M28" i="11023"/>
  <c r="M7" i="11023"/>
  <c r="M6" i="11023"/>
  <c r="O29" i="11023"/>
  <c r="M29" i="11023"/>
  <c r="K29" i="11023"/>
  <c r="I29" i="11023"/>
  <c r="M12" i="11023"/>
  <c r="M11" i="11023"/>
  <c r="M10" i="11023"/>
  <c r="M9" i="11023"/>
  <c r="M8" i="11023"/>
  <c r="O6" i="11023"/>
  <c r="G28" i="11023" l="1"/>
  <c r="G27" i="11023"/>
  <c r="G8" i="11023"/>
  <c r="G9" i="11023"/>
  <c r="G10" i="11023"/>
  <c r="G11" i="11023"/>
  <c r="G12" i="11023"/>
  <c r="G13" i="11023"/>
  <c r="G14" i="11023"/>
  <c r="G15" i="11023"/>
  <c r="G16" i="11023"/>
  <c r="G17" i="11023"/>
  <c r="G18" i="11023"/>
  <c r="G19" i="11023"/>
  <c r="G20" i="11023"/>
  <c r="G21" i="11023"/>
  <c r="G22" i="11023"/>
  <c r="G23" i="11023"/>
  <c r="G24" i="11023"/>
  <c r="G25" i="11023"/>
  <c r="G26" i="11023"/>
  <c r="G7" i="11023"/>
  <c r="G6" i="11023"/>
  <c r="W133" i="11021"/>
  <c r="H65" i="11021" l="1"/>
  <c r="H66" i="11021"/>
  <c r="H67" i="11021"/>
  <c r="H68" i="11021"/>
  <c r="H69" i="11021"/>
  <c r="H70" i="11021"/>
  <c r="H71" i="11021"/>
  <c r="H72" i="11021"/>
  <c r="H73" i="11021"/>
  <c r="H74" i="11021"/>
  <c r="H75" i="11021"/>
  <c r="V108" i="11021"/>
  <c r="W91" i="11021" s="1"/>
  <c r="F20" i="11021"/>
  <c r="D20" i="11021"/>
  <c r="AC108" i="11020"/>
  <c r="AC109" i="11020"/>
  <c r="AC110" i="11020"/>
  <c r="AC111" i="11020"/>
  <c r="AC112" i="11020"/>
  <c r="AC113" i="11020"/>
  <c r="AC114" i="11020"/>
  <c r="AC115" i="11020"/>
  <c r="AC116" i="11020"/>
  <c r="AC117" i="11020"/>
  <c r="AC118" i="11020"/>
  <c r="W96" i="11021" l="1"/>
  <c r="W97" i="11021"/>
  <c r="W102" i="11021"/>
  <c r="W94" i="11021"/>
  <c r="W101" i="11021"/>
  <c r="W93" i="11021"/>
  <c r="W98" i="11021"/>
  <c r="W90" i="11021"/>
  <c r="W103" i="11021"/>
  <c r="W100" i="11021"/>
  <c r="W92" i="11021"/>
  <c r="W95" i="11021"/>
  <c r="W99" i="11021"/>
  <c r="H70" i="11020" l="1"/>
  <c r="N70" i="11020" s="1"/>
  <c r="H71" i="11020"/>
  <c r="N71" i="11020" s="1"/>
  <c r="H72" i="11020"/>
  <c r="F73" i="11020"/>
  <c r="D73" i="11020"/>
  <c r="K7" i="11025"/>
  <c r="K12" i="11025" s="1"/>
  <c r="K8" i="11025"/>
  <c r="K9" i="11025"/>
  <c r="K10" i="11025"/>
  <c r="K11" i="11025"/>
  <c r="K6" i="11025"/>
  <c r="M12" i="11025"/>
  <c r="K25" i="11024"/>
  <c r="E58" i="11024"/>
  <c r="D58" i="11024"/>
  <c r="C58" i="11024"/>
  <c r="F55" i="11024"/>
  <c r="F53" i="11024"/>
  <c r="F51" i="11024"/>
  <c r="F49" i="11024"/>
  <c r="F47" i="11024"/>
  <c r="F45" i="11024"/>
  <c r="P71" i="11020" l="1"/>
  <c r="P70" i="11020"/>
  <c r="F58" i="11024"/>
  <c r="D31" i="11025"/>
  <c r="E31" i="11025"/>
  <c r="F28" i="11025"/>
  <c r="C31" i="11025"/>
  <c r="F26" i="11025" l="1"/>
  <c r="F31" i="11025"/>
  <c r="C30" i="11025" s="1"/>
  <c r="AC107" i="11020"/>
  <c r="E30" i="11025" l="1"/>
  <c r="F27" i="11025"/>
  <c r="F29" i="11025"/>
  <c r="D30" i="11025"/>
  <c r="H76" i="11021" l="1"/>
  <c r="M21" i="11023"/>
  <c r="O21" i="11023"/>
  <c r="O20" i="11023"/>
  <c r="M20" i="11023"/>
  <c r="H18" i="11021"/>
  <c r="H61" i="11021"/>
  <c r="H56" i="11021"/>
  <c r="H57" i="11021"/>
  <c r="H58" i="11021"/>
  <c r="H19" i="11021"/>
  <c r="H62" i="11021"/>
  <c r="O26" i="11023" l="1"/>
  <c r="M26" i="11023"/>
  <c r="M25" i="11023"/>
  <c r="O25" i="11023"/>
  <c r="O24" i="11023"/>
  <c r="M24" i="11023"/>
  <c r="M23" i="11023"/>
  <c r="O23" i="11023"/>
  <c r="O22" i="11023"/>
  <c r="M22" i="11023"/>
  <c r="M19" i="11023"/>
  <c r="O19" i="11023"/>
  <c r="O18" i="11023"/>
  <c r="M18" i="11023"/>
  <c r="O7" i="11023"/>
  <c r="B9" i="11020" l="1"/>
  <c r="B10" i="11020" s="1"/>
  <c r="B11" i="11020" s="1"/>
  <c r="B12" i="11020" s="1"/>
  <c r="B13" i="11020" s="1"/>
  <c r="B14" i="11020" s="1"/>
  <c r="B15" i="11020" s="1"/>
  <c r="B16" i="11020" s="1"/>
  <c r="B17" i="11020" s="1"/>
  <c r="B18" i="11020" s="1"/>
  <c r="B19" i="11020" s="1"/>
  <c r="B20" i="11020" s="1"/>
  <c r="B21" i="11020" s="1"/>
  <c r="B22" i="11020" s="1"/>
  <c r="B23" i="11020" s="1"/>
  <c r="B24" i="11020" s="1"/>
  <c r="B25" i="11020" s="1"/>
  <c r="B26" i="11020" s="1"/>
  <c r="B27" i="11020" s="1"/>
  <c r="B28" i="11020" s="1"/>
  <c r="B29" i="11020" s="1"/>
  <c r="B30" i="11020" s="1"/>
  <c r="B31" i="11020" s="1"/>
  <c r="B32" i="11020" s="1"/>
  <c r="B33" i="11020" s="1"/>
  <c r="B34" i="11020" s="1"/>
  <c r="B35" i="11020" s="1"/>
  <c r="B36" i="11020" s="1"/>
  <c r="B37" i="11020" s="1"/>
  <c r="B38" i="11020" s="1"/>
  <c r="B39" i="11020" s="1"/>
  <c r="B40" i="11020" s="1"/>
  <c r="B41" i="11020" s="1"/>
  <c r="B42" i="11020" s="1"/>
  <c r="B43" i="11020" s="1"/>
  <c r="B44" i="11020" s="1"/>
  <c r="B45" i="11020" s="1"/>
  <c r="B46" i="11020" s="1"/>
  <c r="B47" i="11020" s="1"/>
  <c r="B48" i="11020" s="1"/>
  <c r="B49" i="11020" s="1"/>
  <c r="B50" i="11020" s="1"/>
  <c r="B51" i="11020" s="1"/>
  <c r="B52" i="11020" s="1"/>
  <c r="B53" i="11020" s="1"/>
  <c r="B54" i="11020" s="1"/>
  <c r="B55" i="11020" s="1"/>
  <c r="B56" i="11020" s="1"/>
  <c r="B57" i="11020" s="1"/>
  <c r="B58" i="11020" s="1"/>
  <c r="B59" i="11020" s="1"/>
  <c r="B60" i="11020" s="1"/>
  <c r="B61" i="11020" s="1"/>
  <c r="B62" i="11020" s="1"/>
  <c r="B63" i="11020" s="1"/>
  <c r="B64" i="11020" s="1"/>
  <c r="B65" i="11020" s="1"/>
  <c r="B66" i="11020" s="1"/>
  <c r="B67" i="11020" s="1"/>
  <c r="B68" i="11020" s="1"/>
  <c r="B69" i="11020" s="1"/>
  <c r="B70" i="11020" s="1"/>
  <c r="B71" i="11020" s="1"/>
  <c r="B72" i="11020" s="1"/>
  <c r="H22" i="11020"/>
  <c r="P22" i="11020" s="1"/>
  <c r="H13" i="11020"/>
  <c r="P13" i="11020" s="1"/>
  <c r="H53" i="11020"/>
  <c r="H51" i="11020"/>
  <c r="P51" i="11020" s="1"/>
  <c r="H34" i="11020"/>
  <c r="H31" i="11020"/>
  <c r="H69" i="11020"/>
  <c r="P69" i="11020" s="1"/>
  <c r="H64" i="11021"/>
  <c r="H63" i="11021"/>
  <c r="H60" i="11021"/>
  <c r="H59" i="11021"/>
  <c r="L57" i="11021"/>
  <c r="L56" i="11021"/>
  <c r="F77" i="11021"/>
  <c r="H16" i="11021"/>
  <c r="P16" i="11021" s="1"/>
  <c r="H54" i="11020"/>
  <c r="N54" i="11020" s="1"/>
  <c r="H30" i="11020"/>
  <c r="N30" i="11020" s="1"/>
  <c r="H23" i="11020"/>
  <c r="P23" i="11020" s="1"/>
  <c r="H18" i="11020"/>
  <c r="P18" i="11020" s="1"/>
  <c r="H16" i="11020"/>
  <c r="P16" i="11020" s="1"/>
  <c r="H56" i="11020"/>
  <c r="P56" i="11020" s="1"/>
  <c r="H26" i="11020"/>
  <c r="P26" i="11020" s="1"/>
  <c r="H20" i="11020"/>
  <c r="N20" i="11020" s="1"/>
  <c r="H15" i="11020"/>
  <c r="N15" i="11020" s="1"/>
  <c r="H17" i="11020"/>
  <c r="N17" i="11020" s="1"/>
  <c r="H41" i="11020"/>
  <c r="N41" i="11020" s="1"/>
  <c r="H55" i="11020"/>
  <c r="N55" i="11020" s="1"/>
  <c r="H33" i="11020"/>
  <c r="N33" i="11020" s="1"/>
  <c r="H49" i="11020"/>
  <c r="N49" i="11020" s="1"/>
  <c r="H28" i="11020"/>
  <c r="N28" i="11020" s="1"/>
  <c r="H45" i="11020"/>
  <c r="N45" i="11020" s="1"/>
  <c r="H25" i="11020"/>
  <c r="N25" i="11020" s="1"/>
  <c r="H21" i="11020"/>
  <c r="H32" i="11020"/>
  <c r="P32" i="11020" s="1"/>
  <c r="H24" i="11020"/>
  <c r="P24" i="11020" s="1"/>
  <c r="H36" i="11020"/>
  <c r="N36" i="11020" s="1"/>
  <c r="H40" i="11020"/>
  <c r="N40" i="11020" s="1"/>
  <c r="H42" i="11020"/>
  <c r="N42" i="11020" s="1"/>
  <c r="H47" i="11020"/>
  <c r="N47" i="11020" s="1"/>
  <c r="H14" i="11020"/>
  <c r="P14" i="11020" s="1"/>
  <c r="H19" i="11020"/>
  <c r="P19" i="11020" s="1"/>
  <c r="H11" i="11020"/>
  <c r="P11" i="11020" s="1"/>
  <c r="H27" i="11020"/>
  <c r="P27" i="11020" s="1"/>
  <c r="H12" i="11020"/>
  <c r="P12" i="11020" s="1"/>
  <c r="H35" i="11020"/>
  <c r="N35" i="11020" s="1"/>
  <c r="H39" i="11020"/>
  <c r="P39" i="11020" s="1"/>
  <c r="H48" i="11020"/>
  <c r="N48" i="11020" s="1"/>
  <c r="H37" i="11020"/>
  <c r="P37" i="11020" s="1"/>
  <c r="H44" i="11020"/>
  <c r="N44" i="11020" s="1"/>
  <c r="H68" i="11020"/>
  <c r="N68" i="11020" s="1"/>
  <c r="W126" i="11021"/>
  <c r="W200" i="11023"/>
  <c r="K20" i="11024"/>
  <c r="D77" i="11021"/>
  <c r="L73" i="11020"/>
  <c r="L20" i="11021"/>
  <c r="J77" i="11021"/>
  <c r="H52" i="11020"/>
  <c r="H29" i="11020"/>
  <c r="H17" i="11021"/>
  <c r="N17" i="11021" s="1"/>
  <c r="J20" i="11021"/>
  <c r="J73" i="11020"/>
  <c r="W185" i="11023" l="1"/>
  <c r="W192" i="11023"/>
  <c r="W105" i="11021"/>
  <c r="W89" i="11021"/>
  <c r="W104" i="11021"/>
  <c r="W194" i="11023"/>
  <c r="W188" i="11023"/>
  <c r="W122" i="11021"/>
  <c r="W124" i="11021"/>
  <c r="W123" i="11021"/>
  <c r="W127" i="11021"/>
  <c r="W125" i="11021"/>
  <c r="W107" i="11021"/>
  <c r="W106" i="11021"/>
  <c r="L77" i="11021"/>
  <c r="H62" i="11020"/>
  <c r="H57" i="11020"/>
  <c r="N57" i="11020" s="1"/>
  <c r="W191" i="11023"/>
  <c r="W203" i="11023"/>
  <c r="H61" i="11020"/>
  <c r="P61" i="11020" s="1"/>
  <c r="H59" i="11020"/>
  <c r="N59" i="11020" s="1"/>
  <c r="H6" i="11021"/>
  <c r="N6" i="11021" s="1"/>
  <c r="H15" i="11021"/>
  <c r="P15" i="11021" s="1"/>
  <c r="H63" i="11020"/>
  <c r="N63" i="11020" s="1"/>
  <c r="H64" i="11020"/>
  <c r="H65" i="11020"/>
  <c r="N65" i="11020" s="1"/>
  <c r="H9" i="11020"/>
  <c r="H67" i="11020"/>
  <c r="N67" i="11020" s="1"/>
  <c r="H60" i="11020"/>
  <c r="N60" i="11020" s="1"/>
  <c r="H58" i="11020"/>
  <c r="N58" i="11020" s="1"/>
  <c r="H11" i="11021"/>
  <c r="P11" i="11021" s="1"/>
  <c r="H8" i="11021"/>
  <c r="N8" i="11021" s="1"/>
  <c r="H14" i="11021"/>
  <c r="N14" i="11021" s="1"/>
  <c r="O14" i="11023"/>
  <c r="M14" i="11023"/>
  <c r="H77" i="11021"/>
  <c r="W187" i="11023"/>
  <c r="W197" i="11023"/>
  <c r="W198" i="11023"/>
  <c r="W183" i="11023"/>
  <c r="W184" i="11023"/>
  <c r="W204" i="11023"/>
  <c r="W186" i="11023"/>
  <c r="W195" i="11023"/>
  <c r="W201" i="11023"/>
  <c r="W199" i="11023"/>
  <c r="W202" i="11023"/>
  <c r="W190" i="11023"/>
  <c r="W189" i="11023"/>
  <c r="W193" i="11023"/>
  <c r="W196" i="11023"/>
  <c r="N23" i="11020"/>
  <c r="F13" i="11024"/>
  <c r="M25" i="11024" s="1"/>
  <c r="P30" i="11020"/>
  <c r="N18" i="11020"/>
  <c r="P28" i="11020"/>
  <c r="H12" i="11021"/>
  <c r="P12" i="11021" s="1"/>
  <c r="F15" i="11024"/>
  <c r="M26" i="11024" s="1"/>
  <c r="E18" i="11024"/>
  <c r="D18" i="11024"/>
  <c r="F11" i="11024"/>
  <c r="M24" i="11024" s="1"/>
  <c r="P19" i="11021"/>
  <c r="H7" i="11021"/>
  <c r="P7" i="11021" s="1"/>
  <c r="H10" i="11021"/>
  <c r="N10" i="11021" s="1"/>
  <c r="H5" i="11021"/>
  <c r="P5" i="11021" s="1"/>
  <c r="H9" i="11021"/>
  <c r="P9" i="11021" s="1"/>
  <c r="N26" i="11020"/>
  <c r="H66" i="11020"/>
  <c r="N66" i="11020" s="1"/>
  <c r="P41" i="11020"/>
  <c r="P18" i="11021"/>
  <c r="N18" i="11021"/>
  <c r="F5" i="11024"/>
  <c r="M21" i="11024" s="1"/>
  <c r="F9" i="11024"/>
  <c r="M23" i="11024" s="1"/>
  <c r="H13" i="11021"/>
  <c r="N16" i="11021"/>
  <c r="P36" i="11020"/>
  <c r="P35" i="11020"/>
  <c r="C18" i="11024"/>
  <c r="N19" i="11021"/>
  <c r="F7" i="11024"/>
  <c r="M22" i="11024" s="1"/>
  <c r="P17" i="11021"/>
  <c r="P44" i="11020"/>
  <c r="P17" i="11020"/>
  <c r="N19" i="11020"/>
  <c r="N27" i="11020"/>
  <c r="P40" i="11020"/>
  <c r="N16" i="11020"/>
  <c r="N24" i="11020"/>
  <c r="P47" i="11020"/>
  <c r="P25" i="11020"/>
  <c r="P45" i="11020"/>
  <c r="N69" i="11020"/>
  <c r="P68" i="11020"/>
  <c r="P54" i="11020"/>
  <c r="H50" i="11020"/>
  <c r="P50" i="11020" s="1"/>
  <c r="H38" i="11020"/>
  <c r="N38" i="11020" s="1"/>
  <c r="H10" i="11020"/>
  <c r="N10" i="11020" s="1"/>
  <c r="P33" i="11020"/>
  <c r="P48" i="11020"/>
  <c r="H46" i="11020"/>
  <c r="P46" i="11020" s="1"/>
  <c r="P49" i="11020"/>
  <c r="N22" i="11020"/>
  <c r="P20" i="11020"/>
  <c r="P42" i="11020"/>
  <c r="H43" i="11020"/>
  <c r="P43" i="11020" s="1"/>
  <c r="N11" i="11020"/>
  <c r="N13" i="11020"/>
  <c r="N32" i="11020"/>
  <c r="N37" i="11020"/>
  <c r="N56" i="11020"/>
  <c r="N12" i="11020"/>
  <c r="N39" i="11020"/>
  <c r="P15" i="11020"/>
  <c r="N14" i="11020"/>
  <c r="P55" i="11020"/>
  <c r="N31" i="11020"/>
  <c r="P31" i="11020"/>
  <c r="P34" i="11020"/>
  <c r="N34" i="11020"/>
  <c r="N53" i="11020"/>
  <c r="P53" i="11020"/>
  <c r="P29" i="11020"/>
  <c r="N29" i="11020"/>
  <c r="N52" i="11020"/>
  <c r="P52" i="11020"/>
  <c r="N51" i="11020"/>
  <c r="P62" i="11020" l="1"/>
  <c r="N62" i="11020"/>
  <c r="P67" i="11020"/>
  <c r="P59" i="11020"/>
  <c r="P57" i="11020"/>
  <c r="N7" i="11021"/>
  <c r="P58" i="11020"/>
  <c r="P65" i="11020"/>
  <c r="P14" i="11021"/>
  <c r="P8" i="11021"/>
  <c r="P73" i="11020"/>
  <c r="P9" i="11020"/>
  <c r="N9" i="11020"/>
  <c r="H8" i="11020"/>
  <c r="H73" i="11020" s="1"/>
  <c r="N11" i="11021"/>
  <c r="F18" i="11024"/>
  <c r="M17" i="11023"/>
  <c r="O17" i="11023"/>
  <c r="O16" i="11023"/>
  <c r="M16" i="11023"/>
  <c r="O13" i="11023"/>
  <c r="M13" i="11023"/>
  <c r="O12" i="11023"/>
  <c r="O11" i="11023"/>
  <c r="O10" i="11023"/>
  <c r="O9" i="11023"/>
  <c r="W205" i="11023"/>
  <c r="N12" i="11021"/>
  <c r="P6" i="11021"/>
  <c r="N61" i="11020"/>
  <c r="N5" i="11021"/>
  <c r="N15" i="11021"/>
  <c r="N9" i="11021"/>
  <c r="H20" i="11021"/>
  <c r="M27" i="11024"/>
  <c r="K21" i="11024" s="1"/>
  <c r="P63" i="11020"/>
  <c r="P60" i="11020"/>
  <c r="P66" i="11020"/>
  <c r="P10" i="11021"/>
  <c r="P38" i="11020"/>
  <c r="P10" i="11020"/>
  <c r="N50" i="11020"/>
  <c r="N46" i="11020"/>
  <c r="N43" i="11020"/>
  <c r="N73" i="11020" l="1"/>
  <c r="P8" i="11020"/>
  <c r="N8" i="11020"/>
  <c r="O8" i="11023"/>
  <c r="K22" i="11024"/>
  <c r="K24" i="11024"/>
  <c r="K27" i="11024"/>
  <c r="P20" i="11021"/>
  <c r="N20" i="11021"/>
  <c r="K23" i="11024"/>
  <c r="K26" i="11024"/>
</calcChain>
</file>

<file path=xl/sharedStrings.xml><?xml version="1.0" encoding="utf-8"?>
<sst xmlns="http://schemas.openxmlformats.org/spreadsheetml/2006/main" count="691" uniqueCount="302">
  <si>
    <t>Sindicato Energético S.A.</t>
  </si>
  <si>
    <t>Electro Puno S.A.A.</t>
  </si>
  <si>
    <t>Electro Sur Este S.A.A.</t>
  </si>
  <si>
    <t>Electro Ucayali S.A.</t>
  </si>
  <si>
    <t>Electrocentro S.A.</t>
  </si>
  <si>
    <t>Electronorte S.A.</t>
  </si>
  <si>
    <t>Electro Pangoa S.A.</t>
  </si>
  <si>
    <t>( GW.h )</t>
  </si>
  <si>
    <t>Empresa</t>
  </si>
  <si>
    <t xml:space="preserve">TOTAL </t>
  </si>
  <si>
    <t>TOTAL</t>
  </si>
  <si>
    <t>SINERSA</t>
  </si>
  <si>
    <t>ELOR</t>
  </si>
  <si>
    <t>ELC</t>
  </si>
  <si>
    <t xml:space="preserve"> </t>
  </si>
  <si>
    <t>Clientes</t>
  </si>
  <si>
    <t>Generación</t>
  </si>
  <si>
    <t>Transmisión</t>
  </si>
  <si>
    <t>Distribución</t>
  </si>
  <si>
    <t>N°</t>
  </si>
  <si>
    <t>Consorcio Transmantaro S.A.</t>
  </si>
  <si>
    <t>(MW)</t>
  </si>
  <si>
    <t>Empresa de Servicios Eléctricos Municipales de Paramonga S.A.</t>
  </si>
  <si>
    <t>Servicios Eléctricos Rioja S.A.</t>
  </si>
  <si>
    <t>CONENHUA</t>
  </si>
  <si>
    <t>%</t>
  </si>
  <si>
    <t xml:space="preserve">Potencia </t>
  </si>
  <si>
    <t>Instalada</t>
  </si>
  <si>
    <t>Producción</t>
  </si>
  <si>
    <t xml:space="preserve">Número </t>
  </si>
  <si>
    <t>km de línea por terna</t>
  </si>
  <si>
    <t xml:space="preserve">Nombre de la  empresa </t>
  </si>
  <si>
    <t>Nombre de la empresa</t>
  </si>
  <si>
    <t>MW/ trabajador</t>
  </si>
  <si>
    <t>GW.h/ trabajador</t>
  </si>
  <si>
    <t xml:space="preserve">Nombre de la empresa </t>
  </si>
  <si>
    <t xml:space="preserve">Venta energía </t>
  </si>
  <si>
    <t>Actividad</t>
  </si>
  <si>
    <t>Generadoras</t>
  </si>
  <si>
    <t>Transmisoras</t>
  </si>
  <si>
    <t>Distribuidoras</t>
  </si>
  <si>
    <t>Tipo de empresa</t>
  </si>
  <si>
    <t>Total</t>
  </si>
  <si>
    <t>Codigo</t>
  </si>
  <si>
    <t>Trab.</t>
  </si>
  <si>
    <t>Empresa de Interés Local Hidroeléctrica Chacas S.A.</t>
  </si>
  <si>
    <t>Kallpa Generación S.A.</t>
  </si>
  <si>
    <t>Generadora de Energía del Perú S.A.</t>
  </si>
  <si>
    <t>Maja Energía S.A.C.</t>
  </si>
  <si>
    <t>DISTRIBUCION</t>
  </si>
  <si>
    <t>GTS Majes S.A.C.</t>
  </si>
  <si>
    <t>ELNM</t>
  </si>
  <si>
    <t>Empresa Municipal de Servicio Eléctrico de Tocache S.A.</t>
  </si>
  <si>
    <t>Empresa Municipal de Servicios Eléctricos Utcubamba S.A.C.</t>
  </si>
  <si>
    <t>ELN</t>
  </si>
  <si>
    <t>ATN 1 S.A.</t>
  </si>
  <si>
    <t>Eteselva S.R.L.</t>
  </si>
  <si>
    <t>Agro Industrial Paramonga S.A.A.</t>
  </si>
  <si>
    <t>Compañia Eléctrica El Platanal S.A.</t>
  </si>
  <si>
    <t>Eléctrica Yanapampa S.A.C.</t>
  </si>
  <si>
    <t>Electro Dunas S.A.A.</t>
  </si>
  <si>
    <t>Electro Oriente S. A.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</si>
  <si>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</si>
  <si>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</si>
  <si>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</si>
  <si>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</si>
  <si>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</si>
  <si>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Empresa de Generación Huanza S.A.</t>
  </si>
  <si>
    <t>Empresa Eléctrica Rio Doble S.A.</t>
  </si>
  <si>
    <t>GTS Repartición S.A.C.</t>
  </si>
  <si>
    <t>Hidrocañete S.A.</t>
  </si>
  <si>
    <t>Hidroeléctrica Huanchor S.A.C.</t>
  </si>
  <si>
    <t>Petramas S.A.C.</t>
  </si>
  <si>
    <t>Proyecto Especial Chavimochic</t>
  </si>
  <si>
    <t>SDF Energía S.A.C.</t>
  </si>
  <si>
    <t>Termoselva S.R.L.</t>
  </si>
  <si>
    <t>ELP</t>
  </si>
  <si>
    <t>(*)</t>
  </si>
  <si>
    <t>SDF ENERGÍA</t>
  </si>
  <si>
    <t>Indicador*</t>
  </si>
  <si>
    <t>Incluye sólo numero de trabajadores directos informados por las empresas concesionarias. No incluye trabajadores por terceros.</t>
  </si>
  <si>
    <t>Fénix Power Perú S.A.</t>
  </si>
  <si>
    <t>(*) Incluye sólo numero de trabajadores directos informados por las empresas concesionarias. No incluye trabajadores por terceros.</t>
  </si>
  <si>
    <t>Luz del Sur S.A.</t>
  </si>
  <si>
    <t>TRES HERMANAS</t>
  </si>
  <si>
    <t>-</t>
  </si>
  <si>
    <t>EILHICHA</t>
  </si>
  <si>
    <t>REDESUR</t>
  </si>
  <si>
    <t>SERSA</t>
  </si>
  <si>
    <t>SEAL</t>
  </si>
  <si>
    <t>ELSE</t>
  </si>
  <si>
    <t>ENOSA</t>
  </si>
  <si>
    <t>ELPUNO</t>
  </si>
  <si>
    <t>NUMERO DE CLIENTES / TRABAJADOR 2016 (DE MAYOR A MENOR)</t>
  </si>
  <si>
    <t>COELVISA</t>
  </si>
  <si>
    <t>ENEDIS</t>
  </si>
  <si>
    <t>ELDUNAS</t>
  </si>
  <si>
    <t>EDELSA</t>
  </si>
  <si>
    <t>EGEPSA</t>
  </si>
  <si>
    <t>ELU</t>
  </si>
  <si>
    <t>ELS</t>
  </si>
  <si>
    <t>CHAVIMOCHIC</t>
  </si>
  <si>
    <t>TOCACHE</t>
  </si>
  <si>
    <t>EPASA</t>
  </si>
  <si>
    <t>EMSEU</t>
  </si>
  <si>
    <t>EMSEMSA</t>
  </si>
  <si>
    <t>Asociación Santa Lucia de Chacas</t>
  </si>
  <si>
    <t>Empresa de Generación Huallaga S.A.</t>
  </si>
  <si>
    <t>Empresa de Generación Eléctrica Canchayllo S.A.C.</t>
  </si>
  <si>
    <t>ENGIE Energía Perú S.A.</t>
  </si>
  <si>
    <t>Energía Eólica S.A.</t>
  </si>
  <si>
    <t>Statkraft Perú S.A.</t>
  </si>
  <si>
    <t>Termochilca S.A.</t>
  </si>
  <si>
    <t>MW/TRAB.</t>
  </si>
  <si>
    <t>CHINANGO</t>
  </si>
  <si>
    <t>CERRO VERDE</t>
  </si>
  <si>
    <t>EGEHUALLAGA</t>
  </si>
  <si>
    <t>ENGIE PERU</t>
  </si>
  <si>
    <t>KALLPA</t>
  </si>
  <si>
    <t>ENERGIA EOLICA</t>
  </si>
  <si>
    <t>FÉNIX POWER</t>
  </si>
  <si>
    <t>ENEL PERU</t>
  </si>
  <si>
    <t>ENEL PIURA</t>
  </si>
  <si>
    <t>TERMOSELVA</t>
  </si>
  <si>
    <t>TERMOCHILCA</t>
  </si>
  <si>
    <t>EGASA</t>
  </si>
  <si>
    <t>CELEPSA</t>
  </si>
  <si>
    <t xml:space="preserve">STATKRAFT </t>
  </si>
  <si>
    <t>CANCHAYLLO</t>
  </si>
  <si>
    <t>Número de trabajador</t>
  </si>
  <si>
    <t>Indicadores*</t>
  </si>
  <si>
    <t>Indicador*
km/ trabajador</t>
  </si>
  <si>
    <t>Código</t>
  </si>
  <si>
    <t>NT</t>
  </si>
  <si>
    <t xml:space="preserve">Cliente/ trabajador </t>
  </si>
  <si>
    <t xml:space="preserve">GW.h/ trabajador </t>
  </si>
  <si>
    <t>ABY Transmisión Sur S.A.</t>
  </si>
  <si>
    <t>Red Eléctrica del Sur S.A.</t>
  </si>
  <si>
    <t>Etenorte S.R.L.</t>
  </si>
  <si>
    <t>ATN</t>
  </si>
  <si>
    <t>ABY</t>
  </si>
  <si>
    <t>REP</t>
  </si>
  <si>
    <t>CODIGO</t>
  </si>
  <si>
    <t>NUMERO</t>
  </si>
  <si>
    <t>Administración</t>
  </si>
  <si>
    <t>Comercialización</t>
  </si>
  <si>
    <t>Servicios auxiliares</t>
  </si>
  <si>
    <t>Huaura Power Group S.A.</t>
  </si>
  <si>
    <t>Planta de Reserva Fría de Generación Éten S.A.</t>
  </si>
  <si>
    <t>Shougang Generación Eléctrica S.A.A.</t>
  </si>
  <si>
    <t>Sociedad Minera Cerro Verde S.A.A.</t>
  </si>
  <si>
    <t>Número de Trabajadores
directos</t>
  </si>
  <si>
    <t>Número de Trabajadores
Serv.por terceros</t>
  </si>
  <si>
    <t>Empresa de Generación Eléctrica Junín S.A.C.</t>
  </si>
  <si>
    <t>Moquegua FV S.A.C.</t>
  </si>
  <si>
    <t>Tacna Solar S.A.C.</t>
  </si>
  <si>
    <t>Chinango S.A.C</t>
  </si>
  <si>
    <t>Bioenergía del Chira S.A.</t>
  </si>
  <si>
    <t>Central Hidroeléctrica de Langui S.A.</t>
  </si>
  <si>
    <t>Enel distribución Perú S.A.A.</t>
  </si>
  <si>
    <t>Número trabajadores
directos</t>
  </si>
  <si>
    <t>Número trabajadores
serv. Por terceros</t>
  </si>
  <si>
    <t>Número trabajadores
Totales</t>
  </si>
  <si>
    <t>Hidrandina S.A.</t>
  </si>
  <si>
    <t>Egepsa S.A.</t>
  </si>
  <si>
    <t>Sociedad Eléctrica del Sur Oeste S.A.</t>
  </si>
  <si>
    <t>Trabajadores
directos</t>
  </si>
  <si>
    <t>Tipo</t>
  </si>
  <si>
    <t>Directos</t>
  </si>
  <si>
    <t>Servicios por terceros</t>
  </si>
  <si>
    <t>6.1 NÚMERO DE TRABAJADORES POR ACTIVIDAD - Directos</t>
  </si>
  <si>
    <t>AGROAURORA</t>
  </si>
  <si>
    <t>Electro Sur S.A.</t>
  </si>
  <si>
    <t>Consorcio Eléctrico de Villacurí S.A.C.</t>
  </si>
  <si>
    <t>SAMAY</t>
  </si>
  <si>
    <t>ENEL GREEN</t>
  </si>
  <si>
    <t>Samay I S.A.</t>
  </si>
  <si>
    <t>Andean Power S.A.C.</t>
  </si>
  <si>
    <t>Empresa de Generación Eléctrica Santa Ana S.R.L.</t>
  </si>
  <si>
    <t>Inland Energy S.A.C.</t>
  </si>
  <si>
    <t>Electro Zaña S.A.C.</t>
  </si>
  <si>
    <t>Empresa de Distribución y Comercialización de Electricidad San Ramon S.A.</t>
  </si>
  <si>
    <t>Empresa de Generacion Electrica Machupicchu S.A.</t>
  </si>
  <si>
    <t>Agroaurora S.A.C.</t>
  </si>
  <si>
    <t>Compañia Hidroeléctrica Tingo S.A.</t>
  </si>
  <si>
    <t>E.A.W. Muller S.A.</t>
  </si>
  <si>
    <t>Empresa de Generación Eléctrica Rio Baños S.A.C.</t>
  </si>
  <si>
    <t>Empresa Eléctrica Agua Azul S.A.</t>
  </si>
  <si>
    <t>Enel Generación Perú S.A.A.</t>
  </si>
  <si>
    <t>Enel Generación Piura S.A.</t>
  </si>
  <si>
    <t>ENEL Green Power Perú S.A.</t>
  </si>
  <si>
    <t>Genrent del Peru S.A.C.</t>
  </si>
  <si>
    <t>Panamericana Solar S.A.C.</t>
  </si>
  <si>
    <t>ORAZUL</t>
  </si>
  <si>
    <t>Enel Distribución Perú S.A.A.</t>
  </si>
  <si>
    <t>PRF ETEN</t>
  </si>
  <si>
    <t>(*) Cantidad de trabajadores  declarados por las empresas concesionarias.</t>
  </si>
  <si>
    <t>Indicador</t>
  </si>
  <si>
    <t>6.2 NÚMERO DE TRABAJADORES POR ACTIVIDAD - Servicio por terceros</t>
  </si>
  <si>
    <t>6.4.   NÚMERO DE TRABAJADORES EN  EMPRESAS QUE GENERAN ENERGÍA ELÉCTRICA (*)</t>
  </si>
  <si>
    <t>6.4.1.  Número de Trabajadores por empresa generadora</t>
  </si>
  <si>
    <t>6.4.2.  Número de trabajadores por empresa distribuidora que desarrolla actividad de generación</t>
  </si>
  <si>
    <t>6.5     NÚMERO DE TRABAJADORES  POR EMPRESA DE TRANSMISIÓN</t>
  </si>
  <si>
    <t>6.6.   NÚMERO DE TRABAJADORES POR EMPRESA DISTRIBUIDORA</t>
  </si>
  <si>
    <t>Total de Trabajadores</t>
  </si>
  <si>
    <t>Número de Trabajadores
Directos</t>
  </si>
  <si>
    <t>Número de Trabajadores
Serv. por Terceros</t>
  </si>
  <si>
    <t>Potencia Instalada (MW)</t>
  </si>
  <si>
    <t>Producción (GW.h)</t>
  </si>
  <si>
    <t>Trabajadores
Serv. por Terceros</t>
  </si>
  <si>
    <t>Trabajadores</t>
  </si>
  <si>
    <t>Total de</t>
  </si>
  <si>
    <t>6.3 TOTAL DE NÚMERO DE TRABAJADORES POR TIPO</t>
  </si>
  <si>
    <t>Agroindustrias San Jacinto S.A.A.</t>
  </si>
  <si>
    <t>Atria Energía S.A.C.</t>
  </si>
  <si>
    <t>Celepsa Renovables S.R.L.</t>
  </si>
  <si>
    <t>Centrales Santa Rosa S.A.C.</t>
  </si>
  <si>
    <t>Cía Hidroeléctrica San Hilarión S.A.C.</t>
  </si>
  <si>
    <t>ENEL Generación Perú S.A.A.</t>
  </si>
  <si>
    <t>ENEL Generación Piura S.A.</t>
  </si>
  <si>
    <t>Generación Andina S.A.C.</t>
  </si>
  <si>
    <t>Hidro Pátapo S.A.C.</t>
  </si>
  <si>
    <t xml:space="preserve">Infraestructuras y Energías del Perú S.A.C. </t>
  </si>
  <si>
    <t>Orazul Energy Perú S.A.</t>
  </si>
  <si>
    <t>Parque Eolico Marcona S.A.C.</t>
  </si>
  <si>
    <t>Parque Eolico Tres Hermanas S.A.C.</t>
  </si>
  <si>
    <t>TERMOSELVA S.R.L.</t>
  </si>
  <si>
    <t>produccion</t>
  </si>
  <si>
    <t>Consorcio Eléctrico Villacurí S.A.C.</t>
  </si>
  <si>
    <t>Emp. Gen y Comercializadora de Serv Pub de Elec. Pangoa</t>
  </si>
  <si>
    <t>Empresa de Interés Local Hidroeléctrica S.A. de Chacas</t>
  </si>
  <si>
    <t>ENGIE EnergÍa Perú S.A.</t>
  </si>
  <si>
    <t>potencia</t>
  </si>
  <si>
    <t>n trabajadores</t>
  </si>
  <si>
    <t>AIPSA</t>
  </si>
  <si>
    <t>SAN JACINTO</t>
  </si>
  <si>
    <t>ANDEAN POWER</t>
  </si>
  <si>
    <t>CHACAS</t>
  </si>
  <si>
    <t>ATRIA ENERGIA</t>
  </si>
  <si>
    <t>BIOCHIRA</t>
  </si>
  <si>
    <t>CELEPSA RENOVABLES</t>
  </si>
  <si>
    <t>LANGUI</t>
  </si>
  <si>
    <t>CENT. SANTA ROSA</t>
  </si>
  <si>
    <t>SAN HILARIÓN</t>
  </si>
  <si>
    <t>TINGO</t>
  </si>
  <si>
    <t>VILLACURI</t>
  </si>
  <si>
    <t>MULLER</t>
  </si>
  <si>
    <t>YANAPAMPA</t>
  </si>
  <si>
    <t>ELECTRO ZAÑA</t>
  </si>
  <si>
    <t>ELNO</t>
  </si>
  <si>
    <t>EGESUR</t>
  </si>
  <si>
    <t>EGEJUNÍN</t>
  </si>
  <si>
    <t>EGEMSA</t>
  </si>
  <si>
    <t>RIO BAÑOS</t>
  </si>
  <si>
    <t>SAN GABÁN</t>
  </si>
  <si>
    <t>SANTA ANA</t>
  </si>
  <si>
    <t>EMGEHUANZA</t>
  </si>
  <si>
    <t>AGUA AZUL</t>
  </si>
  <si>
    <t>RIO DOBLE</t>
  </si>
  <si>
    <t>ENEL DISTRIBUCION</t>
  </si>
  <si>
    <t>GENERACION ANDINA</t>
  </si>
  <si>
    <t>GEPSA</t>
  </si>
  <si>
    <t>GENRENT</t>
  </si>
  <si>
    <t>GTS MAJES</t>
  </si>
  <si>
    <t>GTS REPARTICION</t>
  </si>
  <si>
    <t>HIDRANDINA</t>
  </si>
  <si>
    <t>PATAPO</t>
  </si>
  <si>
    <t>HIDROCAÑETE</t>
  </si>
  <si>
    <t>HUANCHOR</t>
  </si>
  <si>
    <t>HUAURA POWER</t>
  </si>
  <si>
    <t>INFRAESTRUCTURA</t>
  </si>
  <si>
    <t>INLAND</t>
  </si>
  <si>
    <t>MAJA</t>
  </si>
  <si>
    <t>MOQUEGUA SOLAR</t>
  </si>
  <si>
    <t>PANAMERICANA SOLAR</t>
  </si>
  <si>
    <t>PE-MARCONA</t>
  </si>
  <si>
    <t>PETRAMAS</t>
  </si>
  <si>
    <t>SHOUGANG</t>
  </si>
  <si>
    <t>TACNA SOLAR</t>
  </si>
  <si>
    <t>abre</t>
  </si>
  <si>
    <t>ABREV.</t>
  </si>
  <si>
    <t>POTENCIA</t>
  </si>
  <si>
    <t>PRODUCCION</t>
  </si>
  <si>
    <t>ATN 2 S.A.</t>
  </si>
  <si>
    <t>ATN S.A.</t>
  </si>
  <si>
    <t>Compañía Transmisora Andina S.A.</t>
  </si>
  <si>
    <t>Compañía Transmisora Norperuana S.R.L.</t>
  </si>
  <si>
    <t>Concesionaria Línea de Transmisión CCNCM S.A.C.</t>
  </si>
  <si>
    <t>Conelsur Lt S.A.C.</t>
  </si>
  <si>
    <t>Consorcio Energético de Huancavelica S.A.</t>
  </si>
  <si>
    <t>Empresa de Transmisión Aymaraes S.A.C.</t>
  </si>
  <si>
    <t>Empresa de Transmisión Guadalupe S.A.C.</t>
  </si>
  <si>
    <t>Interconexión Eléctrica Isa Perú S.A.</t>
  </si>
  <si>
    <t>Pomacocha Power S.A.C.</t>
  </si>
  <si>
    <t>Red de Energía del Perú S.A.</t>
  </si>
  <si>
    <t>Transmisora Eléctrica del Sur 2 S.A.C.</t>
  </si>
  <si>
    <t>Transmisora Eléctrica del Sur 3 S.A.C.</t>
  </si>
  <si>
    <t>Transmisora Eléctrica del Sur S.A.C.</t>
  </si>
  <si>
    <t>CONELSUR</t>
  </si>
  <si>
    <t>LUZ DEL SUR</t>
  </si>
  <si>
    <t>cliente</t>
  </si>
  <si>
    <t>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</si>
</sst>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-* #,##0.00\ _P_t_s_-;\-* #,##0.00\ _P_t_s_-;_-* &quot;-&quot;??\ _P_t_s_-;_-@_-"/>
    <numFmt numFmtId="168" formatCode="&quot;S/.&quot;#,##0\ ;\(&quot;S/.&quot;#,##0\)"/>
    <numFmt numFmtId="169" formatCode="*Ȃ_([$€]* #,##0.00_);\⠭[$€]* #,##0.00_)_(;_([$€]* #,##0.00_);_(@_)"/>
    <numFmt numFmtId="170" formatCode="\(0\)"/>
    <numFmt numFmtId="171" formatCode="0.0%"/>
  </numFmts>
  <fonts count="7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Courier New"/>
      <family val="3"/>
    </font>
    <font>
      <i/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Arial"/>
      <family val="2"/>
    </font>
    <font>
      <sz val="12"/>
      <name val="Modern"/>
      <family val="3"/>
      <charset val="255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0.5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indexed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798AF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0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57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57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57" fillId="31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57" fillId="32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57" fillId="3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7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57" fillId="3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5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57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57" fillId="3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57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58" fillId="41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58" fillId="42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58" fillId="4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58" fillId="44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58" fillId="45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58" fillId="46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25" fillId="3" borderId="0" applyNumberFormat="0" applyBorder="0" applyAlignment="0" applyProtection="0"/>
    <xf numFmtId="0" fontId="19" fillId="4" borderId="0" applyNumberFormat="0" applyBorder="0" applyAlignment="0" applyProtection="0"/>
    <xf numFmtId="0" fontId="59" fillId="4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1" applyNumberFormat="0" applyAlignment="0" applyProtection="0"/>
    <xf numFmtId="0" fontId="20" fillId="22" borderId="1" applyNumberFormat="0" applyAlignment="0" applyProtection="0"/>
    <xf numFmtId="0" fontId="60" fillId="48" borderId="65" applyNumberFormat="0" applyAlignment="0" applyProtection="0"/>
    <xf numFmtId="0" fontId="20" fillId="22" borderId="1" applyNumberFormat="0" applyAlignment="0" applyProtection="0"/>
    <xf numFmtId="0" fontId="51" fillId="23" borderId="1" applyNumberFormat="0" applyAlignment="0" applyProtection="0"/>
    <xf numFmtId="0" fontId="21" fillId="24" borderId="2" applyNumberFormat="0" applyAlignment="0" applyProtection="0"/>
    <xf numFmtId="0" fontId="61" fillId="49" borderId="66" applyNumberFormat="0" applyAlignment="0" applyProtection="0"/>
    <xf numFmtId="0" fontId="21" fillId="24" borderId="2" applyNumberFormat="0" applyAlignment="0" applyProtection="0"/>
    <xf numFmtId="0" fontId="22" fillId="0" borderId="3" applyNumberFormat="0" applyFill="0" applyAlignment="0" applyProtection="0"/>
    <xf numFmtId="0" fontId="62" fillId="0" borderId="67" applyNumberFormat="0" applyFill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21" fillId="24" borderId="2" applyNumberFormat="0" applyAlignment="0" applyProtection="0"/>
    <xf numFmtId="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58" fillId="50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58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8" fillId="52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58" fillId="53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16" borderId="0" applyNumberFormat="0" applyBorder="0" applyAlignment="0" applyProtection="0"/>
    <xf numFmtId="0" fontId="58" fillId="5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58" fillId="55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24" fillId="7" borderId="1" applyNumberFormat="0" applyAlignment="0" applyProtection="0"/>
    <xf numFmtId="0" fontId="64" fillId="56" borderId="65" applyNumberFormat="0" applyAlignment="0" applyProtection="0"/>
    <xf numFmtId="0" fontId="24" fillId="7" borderId="1" applyNumberFormat="0" applyAlignment="0" applyProtection="0"/>
    <xf numFmtId="0" fontId="24" fillId="13" borderId="1" applyNumberFormat="0" applyAlignment="0" applyProtection="0"/>
    <xf numFmtId="169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65" fillId="57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4" fillId="7" borderId="1" applyNumberFormat="0" applyAlignment="0" applyProtection="0"/>
    <xf numFmtId="0" fontId="22" fillId="0" borderId="3" applyNumberFormat="0" applyFill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13" borderId="0" applyNumberFormat="0" applyBorder="0" applyAlignment="0" applyProtection="0"/>
    <xf numFmtId="0" fontId="66" fillId="58" borderId="0" applyNumberFormat="0" applyBorder="0" applyAlignment="0" applyProtection="0"/>
    <xf numFmtId="0" fontId="26" fillId="13" borderId="0" applyNumberFormat="0" applyBorder="0" applyAlignment="0" applyProtection="0"/>
    <xf numFmtId="0" fontId="53" fillId="13" borderId="0" applyNumberFormat="0" applyBorder="0" applyAlignment="0" applyProtection="0"/>
    <xf numFmtId="0" fontId="57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7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7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10" borderId="6" applyNumberFormat="0" applyFont="0" applyAlignment="0" applyProtection="0"/>
    <xf numFmtId="0" fontId="48" fillId="59" borderId="68" applyNumberFormat="0" applyFont="0" applyAlignment="0" applyProtection="0"/>
    <xf numFmtId="0" fontId="5" fillId="10" borderId="6" applyNumberFormat="0" applyFont="0" applyAlignment="0" applyProtection="0"/>
    <xf numFmtId="0" fontId="50" fillId="10" borderId="6" applyNumberFormat="0" applyFont="0" applyAlignment="0" applyProtection="0"/>
    <xf numFmtId="0" fontId="5" fillId="10" borderId="6" applyNumberFormat="0" applyFont="0" applyAlignment="0" applyProtection="0"/>
    <xf numFmtId="0" fontId="5" fillId="10" borderId="6" applyNumberFormat="0" applyFont="0" applyAlignment="0" applyProtection="0"/>
    <xf numFmtId="0" fontId="11" fillId="10" borderId="6" applyNumberFormat="0" applyFont="0" applyAlignment="0" applyProtection="0"/>
    <xf numFmtId="0" fontId="27" fillId="22" borderId="7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42" fillId="0" borderId="0">
      <alignment horizontal="center" vertical="center"/>
      <protection locked="0"/>
    </xf>
    <xf numFmtId="0" fontId="27" fillId="22" borderId="7" applyNumberFormat="0" applyAlignment="0" applyProtection="0"/>
    <xf numFmtId="0" fontId="67" fillId="48" borderId="69" applyNumberFormat="0" applyAlignment="0" applyProtection="0"/>
    <xf numFmtId="0" fontId="27" fillId="22" borderId="7" applyNumberFormat="0" applyAlignment="0" applyProtection="0"/>
    <xf numFmtId="0" fontId="27" fillId="23" borderId="7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71" fillId="0" borderId="70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72" fillId="0" borderId="71" applyNumberFormat="0" applyFill="0" applyAlignment="0" applyProtection="0"/>
    <xf numFmtId="0" fontId="32" fillId="0" borderId="9" applyNumberFormat="0" applyFill="0" applyAlignment="0" applyProtection="0"/>
    <xf numFmtId="0" fontId="55" fillId="0" borderId="10" applyNumberFormat="0" applyFill="0" applyAlignment="0" applyProtection="0"/>
    <xf numFmtId="0" fontId="23" fillId="0" borderId="5" applyNumberFormat="0" applyFill="0" applyAlignment="0" applyProtection="0"/>
    <xf numFmtId="0" fontId="63" fillId="0" borderId="72" applyNumberFormat="0" applyFill="0" applyAlignment="0" applyProtection="0"/>
    <xf numFmtId="0" fontId="23" fillId="0" borderId="5" applyNumberFormat="0" applyFill="0" applyAlignment="0" applyProtection="0"/>
    <xf numFmtId="0" fontId="52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73" fillId="0" borderId="73" applyNumberFormat="0" applyFill="0" applyAlignment="0" applyProtection="0"/>
    <xf numFmtId="0" fontId="33" fillId="0" borderId="12" applyNumberFormat="0" applyFill="0" applyAlignment="0" applyProtection="0"/>
    <xf numFmtId="0" fontId="33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horizontal="left"/>
    </xf>
    <xf numFmtId="1" fontId="0" fillId="0" borderId="0" xfId="0" applyNumberFormat="1"/>
    <xf numFmtId="0" fontId="0" fillId="0" borderId="0" xfId="0" applyFill="1"/>
    <xf numFmtId="1" fontId="0" fillId="0" borderId="0" xfId="0" applyNumberFormat="1" applyBorder="1"/>
    <xf numFmtId="0" fontId="0" fillId="0" borderId="0" xfId="0" applyFill="1" applyBorder="1" applyAlignment="1">
      <alignment vertical="center"/>
    </xf>
    <xf numFmtId="0" fontId="10" fillId="0" borderId="0" xfId="0" applyFont="1" applyFill="1" applyBorder="1"/>
    <xf numFmtId="2" fontId="0" fillId="0" borderId="0" xfId="0" applyNumberFormat="1" applyFill="1" applyBorder="1"/>
    <xf numFmtId="166" fontId="0" fillId="0" borderId="0" xfId="0" applyNumberFormat="1"/>
    <xf numFmtId="0" fontId="0" fillId="27" borderId="0" xfId="0" applyFill="1"/>
    <xf numFmtId="0" fontId="0" fillId="27" borderId="0" xfId="0" applyFill="1" applyAlignment="1">
      <alignment horizontal="center"/>
    </xf>
    <xf numFmtId="0" fontId="7" fillId="27" borderId="0" xfId="0" applyFont="1" applyFill="1"/>
    <xf numFmtId="0" fontId="4" fillId="27" borderId="0" xfId="0" applyFont="1" applyFill="1"/>
    <xf numFmtId="0" fontId="10" fillId="27" borderId="0" xfId="0" applyFont="1" applyFill="1"/>
    <xf numFmtId="0" fontId="0" fillId="27" borderId="23" xfId="0" applyFill="1" applyBorder="1" applyAlignment="1">
      <alignment horizontal="center" vertical="center"/>
    </xf>
    <xf numFmtId="3" fontId="0" fillId="27" borderId="0" xfId="0" applyNumberFormat="1" applyFill="1" applyBorder="1" applyAlignment="1">
      <alignment vertical="center"/>
    </xf>
    <xf numFmtId="4" fontId="0" fillId="27" borderId="16" xfId="0" applyNumberFormat="1" applyFill="1" applyBorder="1" applyAlignment="1">
      <alignment vertical="center"/>
    </xf>
    <xf numFmtId="4" fontId="0" fillId="27" borderId="17" xfId="0" applyNumberFormat="1" applyFill="1" applyBorder="1" applyAlignment="1">
      <alignment vertical="center"/>
    </xf>
    <xf numFmtId="3" fontId="0" fillId="27" borderId="16" xfId="0" applyNumberFormat="1" applyFill="1" applyBorder="1" applyAlignment="1">
      <alignment vertical="center"/>
    </xf>
    <xf numFmtId="3" fontId="0" fillId="27" borderId="17" xfId="0" applyNumberFormat="1" applyFill="1" applyBorder="1" applyAlignment="1">
      <alignment vertical="center"/>
    </xf>
    <xf numFmtId="2" fontId="0" fillId="27" borderId="16" xfId="0" applyNumberFormat="1" applyFill="1" applyBorder="1" applyAlignment="1">
      <alignment vertical="center"/>
    </xf>
    <xf numFmtId="166" fontId="0" fillId="27" borderId="25" xfId="0" applyNumberFormat="1" applyFill="1" applyBorder="1" applyAlignment="1">
      <alignment vertical="center"/>
    </xf>
    <xf numFmtId="0" fontId="2" fillId="27" borderId="26" xfId="0" applyFont="1" applyFill="1" applyBorder="1" applyAlignment="1">
      <alignment horizontal="left" vertical="center"/>
    </xf>
    <xf numFmtId="3" fontId="2" fillId="27" borderId="28" xfId="0" applyNumberFormat="1" applyFont="1" applyFill="1" applyBorder="1" applyAlignment="1">
      <alignment horizontal="right" vertical="center"/>
    </xf>
    <xf numFmtId="3" fontId="2" fillId="27" borderId="27" xfId="0" applyNumberFormat="1" applyFont="1" applyFill="1" applyBorder="1" applyAlignment="1">
      <alignment horizontal="right" vertical="center"/>
    </xf>
    <xf numFmtId="3" fontId="2" fillId="27" borderId="28" xfId="0" applyNumberFormat="1" applyFont="1" applyFill="1" applyBorder="1" applyAlignment="1">
      <alignment vertical="center"/>
    </xf>
    <xf numFmtId="0" fontId="0" fillId="27" borderId="27" xfId="0" applyFill="1" applyBorder="1" applyAlignment="1">
      <alignment vertical="center"/>
    </xf>
    <xf numFmtId="4" fontId="2" fillId="27" borderId="28" xfId="0" applyNumberFormat="1" applyFont="1" applyFill="1" applyBorder="1" applyAlignment="1">
      <alignment vertical="center"/>
    </xf>
    <xf numFmtId="4" fontId="2" fillId="27" borderId="27" xfId="0" applyNumberFormat="1" applyFont="1" applyFill="1" applyBorder="1" applyAlignment="1">
      <alignment vertical="center"/>
    </xf>
    <xf numFmtId="3" fontId="2" fillId="27" borderId="27" xfId="0" applyNumberFormat="1" applyFont="1" applyFill="1" applyBorder="1" applyAlignment="1">
      <alignment vertical="center"/>
    </xf>
    <xf numFmtId="2" fontId="13" fillId="27" borderId="28" xfId="0" applyNumberFormat="1" applyFont="1" applyFill="1" applyBorder="1" applyAlignment="1">
      <alignment vertical="center"/>
    </xf>
    <xf numFmtId="4" fontId="0" fillId="27" borderId="0" xfId="0" applyNumberFormat="1" applyFill="1"/>
    <xf numFmtId="0" fontId="11" fillId="27" borderId="0" xfId="0" applyFont="1" applyFill="1" applyAlignment="1">
      <alignment horizontal="center"/>
    </xf>
    <xf numFmtId="0" fontId="11" fillId="27" borderId="0" xfId="0" applyFont="1" applyFill="1" applyBorder="1"/>
    <xf numFmtId="170" fontId="11" fillId="27" borderId="0" xfId="0" applyNumberFormat="1" applyFont="1" applyFill="1" applyBorder="1" applyAlignment="1">
      <alignment horizontal="center"/>
    </xf>
    <xf numFmtId="0" fontId="0" fillId="27" borderId="0" xfId="0" applyFill="1" applyBorder="1"/>
    <xf numFmtId="0" fontId="0" fillId="27" borderId="0" xfId="0" applyNumberFormat="1" applyFill="1" applyBorder="1" applyAlignment="1">
      <alignment horizontal="center"/>
    </xf>
    <xf numFmtId="3" fontId="0" fillId="27" borderId="0" xfId="0" applyNumberFormat="1" applyFill="1"/>
    <xf numFmtId="0" fontId="4" fillId="27" borderId="0" xfId="0" applyFont="1" applyFill="1" applyAlignment="1">
      <alignment horizontal="center"/>
    </xf>
    <xf numFmtId="0" fontId="4" fillId="27" borderId="0" xfId="0" applyFont="1" applyFill="1" applyAlignment="1">
      <alignment horizontal="left"/>
    </xf>
    <xf numFmtId="0" fontId="5" fillId="27" borderId="0" xfId="0" applyFont="1" applyFill="1" applyAlignment="1">
      <alignment horizontal="left"/>
    </xf>
    <xf numFmtId="0" fontId="2" fillId="27" borderId="0" xfId="0" applyFont="1" applyFill="1"/>
    <xf numFmtId="0" fontId="7" fillId="27" borderId="0" xfId="0" applyFont="1" applyFill="1" applyAlignment="1">
      <alignment horizontal="left"/>
    </xf>
    <xf numFmtId="0" fontId="5" fillId="27" borderId="0" xfId="0" applyFont="1" applyFill="1" applyAlignment="1">
      <alignment horizontal="center"/>
    </xf>
    <xf numFmtId="0" fontId="12" fillId="27" borderId="0" xfId="0" applyFont="1" applyFill="1" applyBorder="1" applyAlignment="1">
      <alignment horizontal="center"/>
    </xf>
    <xf numFmtId="0" fontId="12" fillId="27" borderId="0" xfId="0" applyFont="1" applyFill="1" applyBorder="1" applyAlignment="1">
      <alignment horizontal="center" vertical="center"/>
    </xf>
    <xf numFmtId="165" fontId="5" fillId="27" borderId="0" xfId="0" applyNumberFormat="1" applyFont="1" applyFill="1" applyBorder="1" applyAlignment="1">
      <alignment horizontal="right" vertical="center"/>
    </xf>
    <xf numFmtId="165" fontId="0" fillId="27" borderId="0" xfId="0" applyNumberFormat="1" applyFill="1" applyBorder="1" applyAlignment="1">
      <alignment vertical="center"/>
    </xf>
    <xf numFmtId="4" fontId="2" fillId="27" borderId="0" xfId="0" applyNumberFormat="1" applyFont="1" applyFill="1" applyBorder="1" applyAlignment="1">
      <alignment horizontal="center" vertical="center"/>
    </xf>
    <xf numFmtId="0" fontId="5" fillId="27" borderId="17" xfId="0" applyNumberFormat="1" applyFont="1" applyFill="1" applyBorder="1" applyAlignment="1">
      <alignment horizontal="right" vertical="center"/>
    </xf>
    <xf numFmtId="4" fontId="5" fillId="27" borderId="16" xfId="0" applyNumberFormat="1" applyFont="1" applyFill="1" applyBorder="1" applyAlignment="1">
      <alignment horizontal="right" vertical="center"/>
    </xf>
    <xf numFmtId="165" fontId="5" fillId="27" borderId="17" xfId="0" applyNumberFormat="1" applyFont="1" applyFill="1" applyBorder="1" applyAlignment="1">
      <alignment horizontal="right" vertical="center"/>
    </xf>
    <xf numFmtId="165" fontId="5" fillId="27" borderId="25" xfId="0" applyNumberFormat="1" applyFont="1" applyFill="1" applyBorder="1" applyAlignment="1">
      <alignment horizontal="right" vertical="center"/>
    </xf>
    <xf numFmtId="0" fontId="5" fillId="27" borderId="17" xfId="0" applyNumberFormat="1" applyFont="1" applyFill="1" applyBorder="1" applyAlignment="1">
      <alignment vertical="center"/>
    </xf>
    <xf numFmtId="4" fontId="5" fillId="27" borderId="24" xfId="0" applyNumberFormat="1" applyFont="1" applyFill="1" applyBorder="1" applyAlignment="1">
      <alignment horizontal="right" vertical="center"/>
    </xf>
    <xf numFmtId="2" fontId="5" fillId="27" borderId="0" xfId="0" applyNumberFormat="1" applyFont="1" applyFill="1" applyAlignment="1">
      <alignment vertical="center"/>
    </xf>
    <xf numFmtId="165" fontId="0" fillId="27" borderId="25" xfId="0" applyNumberFormat="1" applyFill="1" applyBorder="1" applyAlignment="1">
      <alignment vertical="center"/>
    </xf>
    <xf numFmtId="0" fontId="2" fillId="27" borderId="27" xfId="0" applyNumberFormat="1" applyFont="1" applyFill="1" applyBorder="1" applyAlignment="1">
      <alignment vertical="center"/>
    </xf>
    <xf numFmtId="4" fontId="2" fillId="27" borderId="28" xfId="0" applyNumberFormat="1" applyFont="1" applyFill="1" applyBorder="1" applyAlignment="1">
      <alignment horizontal="right" vertical="center"/>
    </xf>
    <xf numFmtId="165" fontId="2" fillId="27" borderId="27" xfId="0" applyNumberFormat="1" applyFont="1" applyFill="1" applyBorder="1" applyAlignment="1">
      <alignment horizontal="right" vertical="center"/>
    </xf>
    <xf numFmtId="4" fontId="2" fillId="27" borderId="29" xfId="0" applyNumberFormat="1" applyFont="1" applyFill="1" applyBorder="1" applyAlignment="1">
      <alignment horizontal="center" vertical="center"/>
    </xf>
    <xf numFmtId="0" fontId="5" fillId="27" borderId="0" xfId="0" applyFont="1" applyFill="1"/>
    <xf numFmtId="0" fontId="15" fillId="27" borderId="0" xfId="0" applyFont="1" applyFill="1"/>
    <xf numFmtId="0" fontId="11" fillId="27" borderId="0" xfId="0" applyFont="1" applyFill="1" applyAlignment="1"/>
    <xf numFmtId="0" fontId="0" fillId="27" borderId="0" xfId="0" applyNumberFormat="1" applyFill="1" applyBorder="1" applyAlignment="1">
      <alignment horizontal="right"/>
    </xf>
    <xf numFmtId="0" fontId="5" fillId="27" borderId="0" xfId="0" applyFont="1" applyFill="1" applyBorder="1"/>
    <xf numFmtId="0" fontId="9" fillId="27" borderId="0" xfId="0" applyFont="1" applyFill="1"/>
    <xf numFmtId="9" fontId="47" fillId="27" borderId="0" xfId="642" applyFont="1" applyFill="1"/>
    <xf numFmtId="0" fontId="7" fillId="27" borderId="0" xfId="0" applyFont="1" applyFill="1" applyAlignment="1"/>
    <xf numFmtId="0" fontId="0" fillId="27" borderId="0" xfId="0" applyFill="1" applyBorder="1" applyAlignment="1">
      <alignment horizontal="center"/>
    </xf>
    <xf numFmtId="0" fontId="14" fillId="27" borderId="0" xfId="0" applyFont="1" applyFill="1"/>
    <xf numFmtId="3" fontId="2" fillId="27" borderId="0" xfId="0" applyNumberFormat="1" applyFont="1" applyFill="1" applyBorder="1" applyAlignment="1">
      <alignment horizontal="center"/>
    </xf>
    <xf numFmtId="9" fontId="8" fillId="27" borderId="0" xfId="642" applyFont="1" applyFill="1" applyBorder="1" applyAlignment="1">
      <alignment horizontal="center"/>
    </xf>
    <xf numFmtId="3" fontId="13" fillId="27" borderId="0" xfId="0" applyNumberFormat="1" applyFont="1" applyFill="1" applyBorder="1" applyAlignment="1">
      <alignment horizontal="center" vertical="center"/>
    </xf>
    <xf numFmtId="0" fontId="0" fillId="27" borderId="31" xfId="0" applyFill="1" applyBorder="1"/>
    <xf numFmtId="3" fontId="0" fillId="27" borderId="32" xfId="0" applyNumberFormat="1" applyFill="1" applyBorder="1" applyAlignment="1">
      <alignment horizontal="center"/>
    </xf>
    <xf numFmtId="3" fontId="0" fillId="27" borderId="31" xfId="0" applyNumberFormat="1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3" fontId="2" fillId="27" borderId="33" xfId="0" applyNumberFormat="1" applyFont="1" applyFill="1" applyBorder="1" applyAlignment="1">
      <alignment horizontal="center"/>
    </xf>
    <xf numFmtId="0" fontId="0" fillId="27" borderId="14" xfId="0" applyFill="1" applyBorder="1"/>
    <xf numFmtId="3" fontId="0" fillId="27" borderId="0" xfId="0" applyNumberFormat="1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3" fontId="2" fillId="27" borderId="34" xfId="0" applyNumberFormat="1" applyFont="1" applyFill="1" applyBorder="1" applyAlignment="1">
      <alignment horizontal="center"/>
    </xf>
    <xf numFmtId="3" fontId="2" fillId="27" borderId="35" xfId="0" applyNumberFormat="1" applyFont="1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9" fontId="8" fillId="27" borderId="36" xfId="642" applyFont="1" applyFill="1" applyBorder="1" applyAlignment="1">
      <alignment horizontal="center"/>
    </xf>
    <xf numFmtId="3" fontId="2" fillId="27" borderId="27" xfId="0" applyNumberFormat="1" applyFont="1" applyFill="1" applyBorder="1" applyAlignment="1">
      <alignment horizontal="center" vertical="center"/>
    </xf>
    <xf numFmtId="3" fontId="13" fillId="27" borderId="37" xfId="0" applyNumberFormat="1" applyFont="1" applyFill="1" applyBorder="1" applyAlignment="1">
      <alignment horizontal="center" vertical="center"/>
    </xf>
    <xf numFmtId="0" fontId="0" fillId="27" borderId="32" xfId="0" applyFill="1" applyBorder="1"/>
    <xf numFmtId="0" fontId="2" fillId="27" borderId="28" xfId="0" applyFont="1" applyFill="1" applyBorder="1" applyAlignment="1">
      <alignment horizontal="center" vertical="center"/>
    </xf>
    <xf numFmtId="3" fontId="2" fillId="27" borderId="38" xfId="0" applyNumberFormat="1" applyFont="1" applyFill="1" applyBorder="1" applyAlignment="1">
      <alignment horizontal="center" vertical="center"/>
    </xf>
    <xf numFmtId="0" fontId="2" fillId="27" borderId="38" xfId="0" applyFont="1" applyFill="1" applyBorder="1" applyAlignment="1">
      <alignment horizontal="center" vertical="center"/>
    </xf>
    <xf numFmtId="0" fontId="9" fillId="0" borderId="0" xfId="0" applyFont="1" applyFill="1"/>
    <xf numFmtId="0" fontId="49" fillId="0" borderId="0" xfId="0" applyFont="1"/>
    <xf numFmtId="0" fontId="49" fillId="0" borderId="0" xfId="0" applyFont="1" applyBorder="1"/>
    <xf numFmtId="0" fontId="49" fillId="0" borderId="0" xfId="0" applyFont="1" applyFill="1" applyBorder="1"/>
    <xf numFmtId="1" fontId="49" fillId="0" borderId="0" xfId="0" applyNumberFormat="1" applyFont="1" applyFill="1" applyBorder="1"/>
    <xf numFmtId="166" fontId="49" fillId="0" borderId="0" xfId="0" applyNumberFormat="1" applyFont="1" applyFill="1" applyBorder="1"/>
    <xf numFmtId="0" fontId="1" fillId="61" borderId="23" xfId="0" applyFont="1" applyFill="1" applyBorder="1" applyAlignment="1">
      <alignment horizontal="center" vertical="center"/>
    </xf>
    <xf numFmtId="0" fontId="1" fillId="61" borderId="16" xfId="0" applyFont="1" applyFill="1" applyBorder="1"/>
    <xf numFmtId="0" fontId="1" fillId="61" borderId="0" xfId="0" applyNumberFormat="1" applyFont="1" applyFill="1" applyBorder="1" applyAlignment="1">
      <alignment horizontal="center"/>
    </xf>
    <xf numFmtId="3" fontId="6" fillId="61" borderId="16" xfId="170" applyNumberFormat="1" applyFont="1" applyFill="1" applyBorder="1" applyAlignment="1">
      <alignment horizontal="right"/>
    </xf>
    <xf numFmtId="4" fontId="6" fillId="61" borderId="0" xfId="170" applyNumberFormat="1" applyFont="1" applyFill="1" applyBorder="1" applyAlignment="1">
      <alignment horizontal="right"/>
    </xf>
    <xf numFmtId="4" fontId="6" fillId="61" borderId="16" xfId="170" applyNumberFormat="1" applyFont="1" applyFill="1" applyBorder="1" applyAlignment="1">
      <alignment horizontal="right"/>
    </xf>
    <xf numFmtId="4" fontId="6" fillId="61" borderId="17" xfId="170" applyNumberFormat="1" applyFont="1" applyFill="1" applyBorder="1" applyAlignment="1">
      <alignment horizontal="right"/>
    </xf>
    <xf numFmtId="4" fontId="1" fillId="61" borderId="16" xfId="0" applyNumberFormat="1" applyFont="1" applyFill="1" applyBorder="1" applyAlignment="1">
      <alignment horizontal="right"/>
    </xf>
    <xf numFmtId="4" fontId="1" fillId="61" borderId="17" xfId="0" applyNumberFormat="1" applyFont="1" applyFill="1" applyBorder="1" applyAlignment="1"/>
    <xf numFmtId="4" fontId="1" fillId="61" borderId="25" xfId="0" applyNumberFormat="1" applyFont="1" applyFill="1" applyBorder="1" applyAlignment="1"/>
    <xf numFmtId="3" fontId="1" fillId="61" borderId="16" xfId="0" applyNumberFormat="1" applyFont="1" applyFill="1" applyBorder="1" applyAlignment="1">
      <alignment horizontal="right"/>
    </xf>
    <xf numFmtId="4" fontId="1" fillId="61" borderId="0" xfId="0" applyNumberFormat="1" applyFont="1" applyFill="1" applyBorder="1" applyAlignment="1">
      <alignment horizontal="right"/>
    </xf>
    <xf numFmtId="4" fontId="1" fillId="61" borderId="17" xfId="0" applyNumberFormat="1" applyFont="1" applyFill="1" applyBorder="1" applyAlignment="1">
      <alignment horizontal="right"/>
    </xf>
    <xf numFmtId="4" fontId="1" fillId="61" borderId="16" xfId="0" applyNumberFormat="1" applyFont="1" applyFill="1" applyBorder="1" applyAlignment="1"/>
    <xf numFmtId="4" fontId="6" fillId="61" borderId="29" xfId="0" applyNumberFormat="1" applyFont="1" applyFill="1" applyBorder="1" applyAlignment="1">
      <alignment horizontal="right"/>
    </xf>
    <xf numFmtId="0" fontId="2" fillId="27" borderId="27" xfId="0" applyFont="1" applyFill="1" applyBorder="1" applyAlignment="1">
      <alignment horizontal="center" vertical="center"/>
    </xf>
    <xf numFmtId="1" fontId="75" fillId="0" borderId="0" xfId="0" applyNumberFormat="1" applyFont="1" applyBorder="1"/>
    <xf numFmtId="0" fontId="75" fillId="0" borderId="0" xfId="0" applyFont="1" applyBorder="1"/>
    <xf numFmtId="3" fontId="75" fillId="0" borderId="0" xfId="642" applyNumberFormat="1" applyFont="1" applyBorder="1"/>
    <xf numFmtId="3" fontId="75" fillId="0" borderId="0" xfId="0" applyNumberFormat="1" applyFont="1" applyBorder="1"/>
    <xf numFmtId="0" fontId="75" fillId="0" borderId="0" xfId="0" applyFont="1" applyFill="1" applyBorder="1"/>
    <xf numFmtId="0" fontId="0" fillId="61" borderId="0" xfId="0" applyFill="1"/>
    <xf numFmtId="9" fontId="44" fillId="61" borderId="0" xfId="642" applyFont="1" applyFill="1"/>
    <xf numFmtId="9" fontId="47" fillId="61" borderId="0" xfId="642" applyFont="1" applyFill="1"/>
    <xf numFmtId="165" fontId="0" fillId="61" borderId="0" xfId="0" applyNumberFormat="1" applyFill="1" applyBorder="1"/>
    <xf numFmtId="0" fontId="11" fillId="61" borderId="0" xfId="0" applyFont="1" applyFill="1" applyBorder="1"/>
    <xf numFmtId="0" fontId="5" fillId="61" borderId="0" xfId="0" applyFont="1" applyFill="1" applyBorder="1"/>
    <xf numFmtId="0" fontId="5" fillId="61" borderId="0" xfId="0" applyNumberFormat="1" applyFont="1" applyFill="1" applyBorder="1" applyAlignment="1">
      <alignment horizontal="center"/>
    </xf>
    <xf numFmtId="4" fontId="5" fillId="61" borderId="0" xfId="0" applyNumberFormat="1" applyFont="1" applyFill="1" applyBorder="1"/>
    <xf numFmtId="0" fontId="0" fillId="61" borderId="0" xfId="0" applyFill="1" applyBorder="1"/>
    <xf numFmtId="170" fontId="11" fillId="61" borderId="0" xfId="0" applyNumberFormat="1" applyFont="1" applyFill="1" applyBorder="1" applyAlignment="1">
      <alignment horizontal="center"/>
    </xf>
    <xf numFmtId="165" fontId="0" fillId="61" borderId="0" xfId="0" applyNumberFormat="1" applyFill="1"/>
    <xf numFmtId="0" fontId="11" fillId="61" borderId="0" xfId="0" applyFont="1" applyFill="1" applyAlignment="1">
      <alignment horizontal="left"/>
    </xf>
    <xf numFmtId="0" fontId="74" fillId="0" borderId="0" xfId="0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0" fontId="75" fillId="61" borderId="0" xfId="0" applyFont="1" applyFill="1" applyBorder="1"/>
    <xf numFmtId="2" fontId="75" fillId="0" borderId="0" xfId="0" applyNumberFormat="1" applyFont="1" applyFill="1" applyBorder="1"/>
    <xf numFmtId="3" fontId="75" fillId="61" borderId="0" xfId="0" applyNumberFormat="1" applyFont="1" applyFill="1" applyBorder="1" applyAlignment="1">
      <alignment horizontal="right"/>
    </xf>
    <xf numFmtId="171" fontId="75" fillId="0" borderId="0" xfId="642" applyNumberFormat="1" applyFont="1" applyFill="1" applyBorder="1"/>
    <xf numFmtId="0" fontId="75" fillId="62" borderId="0" xfId="0" applyFont="1" applyFill="1" applyBorder="1"/>
    <xf numFmtId="3" fontId="75" fillId="61" borderId="0" xfId="170" applyNumberFormat="1" applyFont="1" applyFill="1" applyBorder="1" applyAlignment="1">
      <alignment horizontal="right"/>
    </xf>
    <xf numFmtId="0" fontId="2" fillId="61" borderId="0" xfId="0" applyFont="1" applyFill="1" applyBorder="1"/>
    <xf numFmtId="0" fontId="10" fillId="61" borderId="0" xfId="0" applyFont="1" applyFill="1" applyBorder="1"/>
    <xf numFmtId="0" fontId="1" fillId="61" borderId="16" xfId="0" applyFont="1" applyFill="1" applyBorder="1" applyAlignment="1">
      <alignment vertical="center"/>
    </xf>
    <xf numFmtId="0" fontId="1" fillId="61" borderId="16" xfId="0" applyFont="1" applyFill="1" applyBorder="1" applyAlignment="1">
      <alignment vertical="center" wrapText="1"/>
    </xf>
    <xf numFmtId="0" fontId="1" fillId="61" borderId="0" xfId="0" applyFont="1" applyFill="1" applyBorder="1" applyAlignment="1">
      <alignment vertical="center"/>
    </xf>
    <xf numFmtId="4" fontId="0" fillId="61" borderId="0" xfId="0" applyNumberFormat="1" applyFill="1"/>
    <xf numFmtId="3" fontId="0" fillId="61" borderId="0" xfId="0" applyNumberFormat="1" applyFill="1"/>
    <xf numFmtId="0" fontId="5" fillId="61" borderId="0" xfId="0" applyFont="1" applyFill="1"/>
    <xf numFmtId="165" fontId="75" fillId="0" borderId="0" xfId="0" applyNumberFormat="1" applyFont="1" applyFill="1" applyBorder="1" applyAlignment="1">
      <alignment horizontal="right"/>
    </xf>
    <xf numFmtId="0" fontId="74" fillId="0" borderId="0" xfId="0" applyFont="1" applyBorder="1"/>
    <xf numFmtId="0" fontId="74" fillId="0" borderId="0" xfId="0" applyFont="1" applyFill="1" applyBorder="1"/>
    <xf numFmtId="1" fontId="75" fillId="0" borderId="0" xfId="0" applyNumberFormat="1" applyFont="1" applyFill="1" applyBorder="1"/>
    <xf numFmtId="166" fontId="75" fillId="0" borderId="0" xfId="0" applyNumberFormat="1" applyFont="1" applyFill="1" applyBorder="1"/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9" fontId="75" fillId="0" borderId="0" xfId="642" applyFont="1" applyBorder="1"/>
    <xf numFmtId="0" fontId="1" fillId="61" borderId="0" xfId="0" applyFont="1" applyFill="1" applyBorder="1" applyAlignment="1">
      <alignment vertical="center" wrapText="1"/>
    </xf>
    <xf numFmtId="0" fontId="1" fillId="61" borderId="14" xfId="0" applyFont="1" applyFill="1" applyBorder="1" applyAlignment="1">
      <alignment vertical="center"/>
    </xf>
    <xf numFmtId="0" fontId="74" fillId="28" borderId="0" xfId="0" applyFont="1" applyFill="1" applyBorder="1"/>
    <xf numFmtId="0" fontId="75" fillId="62" borderId="0" xfId="0" applyFont="1" applyFill="1" applyBorder="1" applyAlignment="1">
      <alignment vertical="center"/>
    </xf>
    <xf numFmtId="0" fontId="75" fillId="60" borderId="0" xfId="0" applyFont="1" applyFill="1" applyBorder="1" applyAlignment="1">
      <alignment horizontal="left"/>
    </xf>
    <xf numFmtId="0" fontId="75" fillId="60" borderId="0" xfId="0" applyFont="1" applyFill="1" applyBorder="1" applyAlignment="1">
      <alignment vertical="center"/>
    </xf>
    <xf numFmtId="0" fontId="75" fillId="60" borderId="0" xfId="0" applyFont="1" applyFill="1" applyBorder="1"/>
    <xf numFmtId="0" fontId="75" fillId="28" borderId="0" xfId="0" applyFont="1" applyFill="1" applyBorder="1" applyAlignment="1">
      <alignment vertical="center"/>
    </xf>
    <xf numFmtId="3" fontId="75" fillId="28" borderId="0" xfId="0" applyNumberFormat="1" applyFont="1" applyFill="1" applyBorder="1"/>
    <xf numFmtId="0" fontId="75" fillId="0" borderId="0" xfId="0" applyFont="1" applyBorder="1" applyAlignment="1">
      <alignment horizontal="right"/>
    </xf>
    <xf numFmtId="0" fontId="75" fillId="60" borderId="0" xfId="201" applyFont="1" applyFill="1" applyBorder="1"/>
    <xf numFmtId="2" fontId="75" fillId="0" borderId="0" xfId="0" applyNumberFormat="1" applyFont="1" applyBorder="1"/>
    <xf numFmtId="0" fontId="74" fillId="62" borderId="0" xfId="0" applyFont="1" applyFill="1" applyBorder="1" applyAlignment="1">
      <alignment vertical="center"/>
    </xf>
    <xf numFmtId="0" fontId="74" fillId="28" borderId="0" xfId="0" applyFont="1" applyFill="1" applyBorder="1" applyAlignment="1">
      <alignment horizontal="left"/>
    </xf>
    <xf numFmtId="0" fontId="74" fillId="28" borderId="0" xfId="0" applyFont="1" applyFill="1" applyBorder="1" applyAlignment="1">
      <alignment horizontal="center"/>
    </xf>
    <xf numFmtId="0" fontId="74" fillId="28" borderId="0" xfId="0" applyFont="1" applyFill="1" applyBorder="1" applyAlignment="1">
      <alignment vertical="center"/>
    </xf>
    <xf numFmtId="166" fontId="75" fillId="0" borderId="0" xfId="0" applyNumberFormat="1" applyFont="1" applyBorder="1"/>
    <xf numFmtId="0" fontId="75" fillId="60" borderId="0" xfId="0" applyFont="1" applyFill="1" applyBorder="1" applyAlignment="1">
      <alignment vertical="center" wrapText="1"/>
    </xf>
    <xf numFmtId="0" fontId="75" fillId="62" borderId="0" xfId="0" applyFont="1" applyFill="1" applyBorder="1" applyAlignment="1">
      <alignment vertical="center" wrapText="1"/>
    </xf>
    <xf numFmtId="0" fontId="74" fillId="62" borderId="0" xfId="201" applyFont="1" applyFill="1" applyBorder="1"/>
    <xf numFmtId="0" fontId="0" fillId="61" borderId="77" xfId="0" applyFill="1" applyBorder="1"/>
    <xf numFmtId="9" fontId="56" fillId="61" borderId="32" xfId="642" applyNumberFormat="1" applyFont="1" applyFill="1" applyBorder="1" applyAlignment="1">
      <alignment horizontal="center"/>
    </xf>
    <xf numFmtId="9" fontId="8" fillId="61" borderId="36" xfId="642" applyFont="1" applyFill="1" applyBorder="1" applyAlignment="1">
      <alignment horizontal="center"/>
    </xf>
    <xf numFmtId="9" fontId="8" fillId="61" borderId="0" xfId="642" applyFont="1" applyFill="1" applyBorder="1" applyAlignment="1">
      <alignment horizontal="center"/>
    </xf>
    <xf numFmtId="0" fontId="2" fillId="61" borderId="26" xfId="0" applyFont="1" applyFill="1" applyBorder="1" applyAlignment="1">
      <alignment horizontal="center" vertical="center"/>
    </xf>
    <xf numFmtId="3" fontId="2" fillId="61" borderId="38" xfId="0" applyNumberFormat="1" applyFont="1" applyFill="1" applyBorder="1" applyAlignment="1">
      <alignment horizontal="center" vertical="center"/>
    </xf>
    <xf numFmtId="0" fontId="2" fillId="61" borderId="38" xfId="0" applyFont="1" applyFill="1" applyBorder="1" applyAlignment="1">
      <alignment horizontal="center" vertical="center"/>
    </xf>
    <xf numFmtId="3" fontId="2" fillId="61" borderId="27" xfId="0" applyNumberFormat="1" applyFont="1" applyFill="1" applyBorder="1" applyAlignment="1">
      <alignment horizontal="center" vertical="center"/>
    </xf>
    <xf numFmtId="3" fontId="13" fillId="61" borderId="37" xfId="0" applyNumberFormat="1" applyFont="1" applyFill="1" applyBorder="1" applyAlignment="1">
      <alignment horizontal="center" vertical="center"/>
    </xf>
    <xf numFmtId="3" fontId="13" fillId="61" borderId="0" xfId="0" applyNumberFormat="1" applyFont="1" applyFill="1" applyBorder="1" applyAlignment="1">
      <alignment horizontal="center" vertical="center"/>
    </xf>
    <xf numFmtId="4" fontId="0" fillId="61" borderId="0" xfId="0" applyNumberFormat="1" applyFill="1" applyBorder="1"/>
    <xf numFmtId="0" fontId="0" fillId="61" borderId="0" xfId="0" applyNumberFormat="1" applyFill="1" applyBorder="1" applyAlignment="1">
      <alignment horizontal="center"/>
    </xf>
    <xf numFmtId="0" fontId="4" fillId="61" borderId="0" xfId="0" applyFont="1" applyFill="1" applyAlignment="1">
      <alignment horizontal="left"/>
    </xf>
    <xf numFmtId="0" fontId="4" fillId="61" borderId="0" xfId="0" applyFont="1" applyFill="1" applyAlignment="1">
      <alignment horizontal="center"/>
    </xf>
    <xf numFmtId="0" fontId="3" fillId="61" borderId="0" xfId="0" applyFont="1" applyFill="1" applyBorder="1" applyAlignment="1">
      <alignment horizontal="center" vertical="center" textRotation="90"/>
    </xf>
    <xf numFmtId="0" fontId="4" fillId="61" borderId="0" xfId="0" applyFont="1" applyFill="1" applyAlignment="1"/>
    <xf numFmtId="0" fontId="0" fillId="61" borderId="0" xfId="0" applyFill="1" applyAlignment="1">
      <alignment horizontal="center"/>
    </xf>
    <xf numFmtId="3" fontId="5" fillId="27" borderId="16" xfId="0" applyNumberFormat="1" applyFont="1" applyFill="1" applyBorder="1" applyAlignment="1">
      <alignment horizontal="right" vertical="center"/>
    </xf>
    <xf numFmtId="3" fontId="5" fillId="27" borderId="17" xfId="0" applyNumberFormat="1" applyFont="1" applyFill="1" applyBorder="1" applyAlignment="1">
      <alignment horizontal="right" vertical="center"/>
    </xf>
    <xf numFmtId="3" fontId="5" fillId="27" borderId="17" xfId="0" applyNumberFormat="1" applyFont="1" applyFill="1" applyBorder="1" applyAlignment="1">
      <alignment vertical="center"/>
    </xf>
    <xf numFmtId="3" fontId="6" fillId="27" borderId="24" xfId="0" applyNumberFormat="1" applyFont="1" applyFill="1" applyBorder="1" applyAlignment="1">
      <alignment horizontal="right" vertical="center"/>
    </xf>
    <xf numFmtId="3" fontId="5" fillId="27" borderId="24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27" borderId="0" xfId="0" applyFont="1" applyFill="1" applyAlignment="1"/>
    <xf numFmtId="0" fontId="13" fillId="27" borderId="0" xfId="0" applyFont="1" applyFill="1"/>
    <xf numFmtId="0" fontId="13" fillId="61" borderId="0" xfId="0" applyFont="1" applyFill="1"/>
    <xf numFmtId="4" fontId="2" fillId="0" borderId="0" xfId="0" applyNumberFormat="1" applyFont="1" applyFill="1" applyBorder="1"/>
    <xf numFmtId="4" fontId="8" fillId="0" borderId="0" xfId="64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0" fontId="1" fillId="61" borderId="14" xfId="201" applyFont="1" applyFill="1" applyBorder="1" applyAlignment="1">
      <alignment vertical="center"/>
    </xf>
    <xf numFmtId="0" fontId="1" fillId="61" borderId="0" xfId="201" applyFont="1" applyFill="1" applyBorder="1" applyAlignment="1">
      <alignment vertical="center"/>
    </xf>
    <xf numFmtId="0" fontId="1" fillId="61" borderId="16" xfId="0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0" fillId="0" borderId="0" xfId="0" applyAlignment="1">
      <alignment vertical="center"/>
    </xf>
    <xf numFmtId="0" fontId="1" fillId="61" borderId="0" xfId="0" applyFont="1" applyFill="1" applyAlignment="1">
      <alignment horizontal="left" vertical="center"/>
    </xf>
    <xf numFmtId="3" fontId="0" fillId="27" borderId="24" xfId="0" applyNumberFormat="1" applyFill="1" applyBorder="1" applyAlignment="1">
      <alignment horizontal="right" vertical="center"/>
    </xf>
    <xf numFmtId="0" fontId="11" fillId="27" borderId="0" xfId="0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15" xfId="0" applyFill="1" applyBorder="1" applyAlignment="1">
      <alignment horizontal="center" vertical="center"/>
    </xf>
    <xf numFmtId="0" fontId="5" fillId="61" borderId="24" xfId="0" applyNumberFormat="1" applyFont="1" applyFill="1" applyBorder="1" applyAlignment="1">
      <alignment horizontal="right" vertical="center"/>
    </xf>
    <xf numFmtId="0" fontId="0" fillId="61" borderId="17" xfId="0" applyFill="1" applyBorder="1" applyAlignment="1">
      <alignment vertical="center"/>
    </xf>
    <xf numFmtId="3" fontId="5" fillId="61" borderId="16" xfId="0" applyNumberFormat="1" applyFont="1" applyFill="1" applyBorder="1" applyAlignment="1">
      <alignment horizontal="right" vertical="center"/>
    </xf>
    <xf numFmtId="3" fontId="0" fillId="61" borderId="16" xfId="0" applyNumberFormat="1" applyFill="1" applyBorder="1" applyAlignment="1">
      <alignment vertical="center"/>
    </xf>
    <xf numFmtId="0" fontId="0" fillId="61" borderId="25" xfId="0" applyFill="1" applyBorder="1" applyAlignment="1">
      <alignment vertical="center"/>
    </xf>
    <xf numFmtId="9" fontId="47" fillId="61" borderId="0" xfId="642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" fillId="61" borderId="14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61" borderId="14" xfId="0" applyFill="1" applyBorder="1" applyAlignment="1">
      <alignment vertical="center"/>
    </xf>
    <xf numFmtId="0" fontId="0" fillId="61" borderId="0" xfId="0" applyFill="1" applyBorder="1" applyAlignment="1">
      <alignment vertical="center"/>
    </xf>
    <xf numFmtId="3" fontId="5" fillId="61" borderId="17" xfId="0" applyNumberFormat="1" applyFont="1" applyFill="1" applyBorder="1" applyAlignment="1">
      <alignment horizontal="right" vertical="center"/>
    </xf>
    <xf numFmtId="9" fontId="47" fillId="61" borderId="0" xfId="642" applyFont="1" applyFill="1" applyAlignment="1">
      <alignment vertical="center"/>
    </xf>
    <xf numFmtId="0" fontId="1" fillId="61" borderId="19" xfId="0" applyFont="1" applyFill="1" applyBorder="1" applyAlignment="1">
      <alignment vertical="center"/>
    </xf>
    <xf numFmtId="3" fontId="5" fillId="61" borderId="18" xfId="0" applyNumberFormat="1" applyFont="1" applyFill="1" applyBorder="1" applyAlignment="1">
      <alignment horizontal="right" vertical="center"/>
    </xf>
    <xf numFmtId="3" fontId="2" fillId="61" borderId="28" xfId="0" applyNumberFormat="1" applyFont="1" applyFill="1" applyBorder="1" applyAlignment="1">
      <alignment vertical="center"/>
    </xf>
    <xf numFmtId="0" fontId="0" fillId="61" borderId="41" xfId="0" applyFill="1" applyBorder="1" applyAlignment="1">
      <alignment vertical="center"/>
    </xf>
    <xf numFmtId="0" fontId="0" fillId="61" borderId="27" xfId="0" applyFill="1" applyBorder="1" applyAlignment="1">
      <alignment vertical="center"/>
    </xf>
    <xf numFmtId="4" fontId="2" fillId="61" borderId="28" xfId="0" applyNumberFormat="1" applyFont="1" applyFill="1" applyBorder="1" applyAlignment="1">
      <alignment vertical="center"/>
    </xf>
    <xf numFmtId="0" fontId="2" fillId="61" borderId="29" xfId="0" applyFont="1" applyFill="1" applyBorder="1" applyAlignment="1">
      <alignment vertical="center"/>
    </xf>
    <xf numFmtId="0" fontId="5" fillId="61" borderId="0" xfId="0" applyFont="1" applyFill="1" applyAlignment="1">
      <alignment vertical="center"/>
    </xf>
    <xf numFmtId="3" fontId="0" fillId="61" borderId="0" xfId="0" applyNumberFormat="1" applyFill="1" applyAlignment="1">
      <alignment vertical="center"/>
    </xf>
    <xf numFmtId="0" fontId="2" fillId="61" borderId="30" xfId="0" applyFont="1" applyFill="1" applyBorder="1"/>
    <xf numFmtId="0" fontId="2" fillId="61" borderId="27" xfId="0" applyFont="1" applyFill="1" applyBorder="1"/>
    <xf numFmtId="3" fontId="76" fillId="61" borderId="28" xfId="0" applyNumberFormat="1" applyFont="1" applyFill="1" applyBorder="1" applyAlignment="1">
      <alignment horizontal="right"/>
    </xf>
    <xf numFmtId="4" fontId="76" fillId="61" borderId="27" xfId="0" applyNumberFormat="1" applyFont="1" applyFill="1" applyBorder="1" applyAlignment="1">
      <alignment horizontal="right"/>
    </xf>
    <xf numFmtId="4" fontId="76" fillId="61" borderId="28" xfId="0" applyNumberFormat="1" applyFont="1" applyFill="1" applyBorder="1" applyAlignment="1">
      <alignment horizontal="right"/>
    </xf>
    <xf numFmtId="0" fontId="2" fillId="61" borderId="27" xfId="0" applyFont="1" applyFill="1" applyBorder="1" applyAlignment="1"/>
    <xf numFmtId="0" fontId="5" fillId="61" borderId="76" xfId="0" applyFont="1" applyFill="1" applyBorder="1" applyAlignment="1">
      <alignment vertical="center"/>
    </xf>
    <xf numFmtId="3" fontId="0" fillId="61" borderId="0" xfId="0" applyNumberFormat="1" applyFill="1" applyBorder="1" applyAlignment="1">
      <alignment horizontal="center" vertical="center"/>
    </xf>
    <xf numFmtId="0" fontId="0" fillId="61" borderId="14" xfId="0" applyFill="1" applyBorder="1" applyAlignment="1">
      <alignment horizontal="center" vertical="center"/>
    </xf>
    <xf numFmtId="3" fontId="2" fillId="61" borderId="33" xfId="0" applyNumberFormat="1" applyFont="1" applyFill="1" applyBorder="1" applyAlignment="1">
      <alignment horizontal="center" vertical="center"/>
    </xf>
    <xf numFmtId="3" fontId="2" fillId="61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61" borderId="23" xfId="0" applyFont="1" applyFill="1" applyBorder="1" applyAlignment="1">
      <alignment vertical="center"/>
    </xf>
    <xf numFmtId="9" fontId="8" fillId="61" borderId="34" xfId="642" applyFont="1" applyFill="1" applyBorder="1" applyAlignment="1">
      <alignment horizontal="right" vertical="center"/>
    </xf>
    <xf numFmtId="3" fontId="2" fillId="61" borderId="3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0" fillId="61" borderId="23" xfId="0" applyFill="1" applyBorder="1" applyAlignment="1">
      <alignment vertical="center"/>
    </xf>
    <xf numFmtId="0" fontId="12" fillId="63" borderId="21" xfId="0" applyFont="1" applyFill="1" applyBorder="1" applyAlignment="1">
      <alignment horizontal="center"/>
    </xf>
    <xf numFmtId="0" fontId="12" fillId="63" borderId="22" xfId="0" applyFont="1" applyFill="1" applyBorder="1" applyAlignment="1">
      <alignment horizontal="center"/>
    </xf>
    <xf numFmtId="0" fontId="12" fillId="63" borderId="45" xfId="0" applyFont="1" applyFill="1" applyBorder="1" applyAlignment="1">
      <alignment horizontal="center" vertical="center"/>
    </xf>
    <xf numFmtId="0" fontId="12" fillId="63" borderId="35" xfId="0" applyFont="1" applyFill="1" applyBorder="1" applyAlignment="1">
      <alignment horizontal="center" vertical="center"/>
    </xf>
    <xf numFmtId="0" fontId="12" fillId="63" borderId="20" xfId="0" applyFont="1" applyFill="1" applyBorder="1" applyAlignment="1">
      <alignment horizontal="center"/>
    </xf>
    <xf numFmtId="0" fontId="12" fillId="63" borderId="39" xfId="0" applyFont="1" applyFill="1" applyBorder="1" applyAlignment="1">
      <alignment horizontal="center" vertical="center"/>
    </xf>
    <xf numFmtId="0" fontId="12" fillId="63" borderId="40" xfId="0" applyFont="1" applyFill="1" applyBorder="1" applyAlignment="1">
      <alignment horizontal="center" vertical="center"/>
    </xf>
    <xf numFmtId="0" fontId="75" fillId="0" borderId="0" xfId="0" applyFont="1"/>
    <xf numFmtId="0" fontId="1" fillId="0" borderId="16" xfId="0" applyFont="1" applyFill="1" applyBorder="1" applyAlignment="1">
      <alignment vertical="center"/>
    </xf>
    <xf numFmtId="4" fontId="1" fillId="27" borderId="16" xfId="0" applyNumberFormat="1" applyFont="1" applyFill="1" applyBorder="1" applyAlignment="1">
      <alignment horizontal="right" vertical="center"/>
    </xf>
    <xf numFmtId="3" fontId="75" fillId="0" borderId="0" xfId="0" applyNumberFormat="1" applyFont="1" applyFill="1" applyBorder="1"/>
    <xf numFmtId="3" fontId="1" fillId="27" borderId="16" xfId="0" applyNumberFormat="1" applyFont="1" applyFill="1" applyBorder="1" applyAlignment="1">
      <alignment horizontal="right" vertical="center"/>
    </xf>
    <xf numFmtId="3" fontId="0" fillId="27" borderId="17" xfId="0" applyNumberFormat="1" applyFill="1" applyBorder="1" applyAlignment="1">
      <alignment horizontal="right" vertical="center"/>
    </xf>
    <xf numFmtId="2" fontId="1" fillId="27" borderId="16" xfId="0" applyNumberFormat="1" applyFont="1" applyFill="1" applyBorder="1" applyAlignment="1">
      <alignment horizontal="right" vertical="center"/>
    </xf>
    <xf numFmtId="9" fontId="75" fillId="0" borderId="0" xfId="642" applyNumberFormat="1" applyFont="1" applyBorder="1"/>
    <xf numFmtId="9" fontId="75" fillId="0" borderId="0" xfId="0" applyNumberFormat="1" applyFont="1" applyBorder="1"/>
    <xf numFmtId="0" fontId="12" fillId="63" borderId="44" xfId="0" applyFont="1" applyFill="1" applyBorder="1" applyAlignment="1">
      <alignment horizontal="center"/>
    </xf>
    <xf numFmtId="0" fontId="12" fillId="63" borderId="20" xfId="0" applyFont="1" applyFill="1" applyBorder="1" applyAlignment="1">
      <alignment horizontal="center"/>
    </xf>
    <xf numFmtId="0" fontId="12" fillId="63" borderId="45" xfId="0" applyFont="1" applyFill="1" applyBorder="1" applyAlignment="1">
      <alignment horizontal="center" vertical="center"/>
    </xf>
    <xf numFmtId="0" fontId="12" fillId="63" borderId="35" xfId="0" applyFont="1" applyFill="1" applyBorder="1" applyAlignment="1">
      <alignment horizontal="center" vertical="center"/>
    </xf>
    <xf numFmtId="0" fontId="12" fillId="63" borderId="46" xfId="0" applyFont="1" applyFill="1" applyBorder="1" applyAlignment="1">
      <alignment horizontal="center" vertical="center"/>
    </xf>
    <xf numFmtId="0" fontId="12" fillId="63" borderId="47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12" fillId="63" borderId="55" xfId="0" applyFont="1" applyFill="1" applyBorder="1" applyAlignment="1">
      <alignment horizontal="center" vertical="center"/>
    </xf>
    <xf numFmtId="0" fontId="12" fillId="63" borderId="75" xfId="0" applyFont="1" applyFill="1" applyBorder="1" applyAlignment="1">
      <alignment horizontal="center" vertical="center"/>
    </xf>
    <xf numFmtId="0" fontId="12" fillId="63" borderId="62" xfId="0" applyFont="1" applyFill="1" applyBorder="1" applyAlignment="1">
      <alignment horizontal="center"/>
    </xf>
    <xf numFmtId="0" fontId="12" fillId="63" borderId="63" xfId="0" applyFont="1" applyFill="1" applyBorder="1" applyAlignment="1">
      <alignment horizontal="center"/>
    </xf>
    <xf numFmtId="0" fontId="12" fillId="63" borderId="74" xfId="0" applyFont="1" applyFill="1" applyBorder="1" applyAlignment="1">
      <alignment horizontal="center"/>
    </xf>
    <xf numFmtId="0" fontId="12" fillId="63" borderId="34" xfId="0" applyFont="1" applyFill="1" applyBorder="1" applyAlignment="1">
      <alignment horizontal="center" vertical="center"/>
    </xf>
    <xf numFmtId="0" fontId="12" fillId="63" borderId="23" xfId="0" applyFont="1" applyFill="1" applyBorder="1" applyAlignment="1">
      <alignment horizontal="center" vertical="center"/>
    </xf>
    <xf numFmtId="0" fontId="12" fillId="63" borderId="57" xfId="0" applyFont="1" applyFill="1" applyBorder="1" applyAlignment="1">
      <alignment horizontal="center" vertical="center"/>
    </xf>
    <xf numFmtId="0" fontId="12" fillId="63" borderId="56" xfId="0" applyFont="1" applyFill="1" applyBorder="1" applyAlignment="1">
      <alignment horizontal="center" vertical="center"/>
    </xf>
    <xf numFmtId="0" fontId="12" fillId="63" borderId="48" xfId="0" applyFont="1" applyFill="1" applyBorder="1" applyAlignment="1">
      <alignment horizontal="center" vertical="center" wrapText="1"/>
    </xf>
    <xf numFmtId="0" fontId="12" fillId="63" borderId="16" xfId="0" applyFont="1" applyFill="1" applyBorder="1" applyAlignment="1">
      <alignment horizontal="center" vertical="center" wrapText="1"/>
    </xf>
    <xf numFmtId="0" fontId="12" fillId="63" borderId="49" xfId="0" applyFont="1" applyFill="1" applyBorder="1" applyAlignment="1">
      <alignment horizontal="center" vertical="center" wrapText="1"/>
    </xf>
    <xf numFmtId="0" fontId="12" fillId="63" borderId="17" xfId="0" applyFont="1" applyFill="1" applyBorder="1" applyAlignment="1">
      <alignment horizontal="center" vertical="center"/>
    </xf>
    <xf numFmtId="0" fontId="12" fillId="63" borderId="41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horizontal="center"/>
    </xf>
    <xf numFmtId="0" fontId="2" fillId="61" borderId="27" xfId="0" applyFont="1" applyFill="1" applyBorder="1" applyAlignment="1">
      <alignment horizontal="center"/>
    </xf>
    <xf numFmtId="0" fontId="46" fillId="63" borderId="25" xfId="0" applyFont="1" applyFill="1" applyBorder="1" applyAlignment="1">
      <alignment horizontal="center"/>
    </xf>
    <xf numFmtId="0" fontId="46" fillId="63" borderId="52" xfId="0" applyFont="1" applyFill="1" applyBorder="1" applyAlignment="1">
      <alignment horizontal="center"/>
    </xf>
    <xf numFmtId="0" fontId="12" fillId="63" borderId="25" xfId="0" applyFont="1" applyFill="1" applyBorder="1" applyAlignment="1">
      <alignment horizontal="center"/>
    </xf>
    <xf numFmtId="0" fontId="12" fillId="63" borderId="15" xfId="0" applyFont="1" applyFill="1" applyBorder="1" applyAlignment="1">
      <alignment horizontal="center"/>
    </xf>
    <xf numFmtId="0" fontId="12" fillId="63" borderId="53" xfId="0" applyFont="1" applyFill="1" applyBorder="1" applyAlignment="1">
      <alignment horizontal="center"/>
    </xf>
    <xf numFmtId="0" fontId="12" fillId="63" borderId="54" xfId="0" applyFont="1" applyFill="1" applyBorder="1" applyAlignment="1">
      <alignment horizontal="center"/>
    </xf>
    <xf numFmtId="0" fontId="45" fillId="63" borderId="57" xfId="0" applyFont="1" applyFill="1" applyBorder="1" applyAlignment="1">
      <alignment horizontal="center"/>
    </xf>
    <xf numFmtId="0" fontId="45" fillId="63" borderId="56" xfId="0" applyFont="1" applyFill="1" applyBorder="1" applyAlignment="1">
      <alignment horizontal="center"/>
    </xf>
    <xf numFmtId="0" fontId="45" fillId="63" borderId="53" xfId="0" applyFont="1" applyFill="1" applyBorder="1" applyAlignment="1">
      <alignment horizontal="center"/>
    </xf>
    <xf numFmtId="0" fontId="45" fillId="63" borderId="58" xfId="0" applyFont="1" applyFill="1" applyBorder="1" applyAlignment="1">
      <alignment horizontal="center"/>
    </xf>
    <xf numFmtId="0" fontId="12" fillId="63" borderId="59" xfId="0" applyFont="1" applyFill="1" applyBorder="1" applyAlignment="1">
      <alignment horizontal="center"/>
    </xf>
    <xf numFmtId="0" fontId="12" fillId="63" borderId="60" xfId="0" applyFont="1" applyFill="1" applyBorder="1" applyAlignment="1">
      <alignment horizontal="center"/>
    </xf>
    <xf numFmtId="0" fontId="12" fillId="63" borderId="50" xfId="0" applyFont="1" applyFill="1" applyBorder="1" applyAlignment="1">
      <alignment horizontal="center"/>
    </xf>
    <xf numFmtId="0" fontId="12" fillId="63" borderId="51" xfId="0" applyFont="1" applyFill="1" applyBorder="1" applyAlignment="1">
      <alignment horizontal="center"/>
    </xf>
    <xf numFmtId="0" fontId="46" fillId="63" borderId="34" xfId="0" applyFont="1" applyFill="1" applyBorder="1" applyAlignment="1">
      <alignment horizontal="center"/>
    </xf>
    <xf numFmtId="0" fontId="46" fillId="63" borderId="23" xfId="0" applyFont="1" applyFill="1" applyBorder="1" applyAlignment="1">
      <alignment horizontal="center"/>
    </xf>
    <xf numFmtId="0" fontId="12" fillId="63" borderId="14" xfId="0" applyFont="1" applyFill="1" applyBorder="1" applyAlignment="1">
      <alignment horizontal="center" vertical="center"/>
    </xf>
    <xf numFmtId="0" fontId="12" fillId="63" borderId="61" xfId="0" applyFont="1" applyFill="1" applyBorder="1" applyAlignment="1">
      <alignment horizontal="center" vertical="center"/>
    </xf>
    <xf numFmtId="0" fontId="12" fillId="63" borderId="45" xfId="0" applyFont="1" applyFill="1" applyBorder="1" applyAlignment="1">
      <alignment horizontal="center"/>
    </xf>
    <xf numFmtId="0" fontId="12" fillId="63" borderId="55" xfId="0" applyFont="1" applyFill="1" applyBorder="1" applyAlignment="1">
      <alignment horizontal="center"/>
    </xf>
    <xf numFmtId="0" fontId="12" fillId="63" borderId="60" xfId="0" applyFont="1" applyFill="1" applyBorder="1" applyAlignment="1">
      <alignment horizontal="center" vertical="center"/>
    </xf>
    <xf numFmtId="0" fontId="12" fillId="63" borderId="15" xfId="0" applyFont="1" applyFill="1" applyBorder="1" applyAlignment="1">
      <alignment horizontal="center" vertical="center"/>
    </xf>
    <xf numFmtId="0" fontId="2" fillId="27" borderId="26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horizontal="center" vertical="center"/>
    </xf>
    <xf numFmtId="0" fontId="2" fillId="61" borderId="27" xfId="0" applyFont="1" applyFill="1" applyBorder="1" applyAlignment="1">
      <alignment horizontal="center" vertical="center"/>
    </xf>
    <xf numFmtId="0" fontId="12" fillId="63" borderId="62" xfId="0" applyFont="1" applyFill="1" applyBorder="1" applyAlignment="1">
      <alignment horizontal="center" vertical="center"/>
    </xf>
    <xf numFmtId="0" fontId="12" fillId="63" borderId="63" xfId="0" applyFont="1" applyFill="1" applyBorder="1" applyAlignment="1">
      <alignment horizontal="center" vertical="center"/>
    </xf>
    <xf numFmtId="0" fontId="12" fillId="63" borderId="44" xfId="0" applyFont="1" applyFill="1" applyBorder="1" applyAlignment="1">
      <alignment horizontal="center" vertical="center"/>
    </xf>
    <xf numFmtId="0" fontId="12" fillId="63" borderId="59" xfId="0" applyFont="1" applyFill="1" applyBorder="1" applyAlignment="1">
      <alignment horizontal="center" vertical="center"/>
    </xf>
    <xf numFmtId="0" fontId="12" fillId="63" borderId="40" xfId="0" applyFont="1" applyFill="1" applyBorder="1" applyAlignment="1">
      <alignment horizontal="center" vertical="center" wrapText="1"/>
    </xf>
    <xf numFmtId="0" fontId="0" fillId="63" borderId="64" xfId="0" applyFill="1" applyBorder="1" applyAlignment="1">
      <alignment horizontal="center" vertical="center"/>
    </xf>
    <xf numFmtId="0" fontId="0" fillId="63" borderId="40" xfId="0" applyFill="1" applyBorder="1" applyAlignment="1"/>
    <xf numFmtId="0" fontId="12" fillId="63" borderId="48" xfId="0" applyFont="1" applyFill="1" applyBorder="1" applyAlignment="1">
      <alignment horizontal="center" wrapText="1"/>
    </xf>
    <xf numFmtId="0" fontId="12" fillId="63" borderId="20" xfId="0" applyFont="1" applyFill="1" applyBorder="1" applyAlignment="1">
      <alignment horizontal="center" wrapText="1"/>
    </xf>
    <xf numFmtId="0" fontId="12" fillId="63" borderId="16" xfId="0" applyFont="1" applyFill="1" applyBorder="1" applyAlignment="1">
      <alignment horizontal="center" wrapText="1"/>
    </xf>
    <xf numFmtId="0" fontId="12" fillId="63" borderId="17" xfId="0" applyFont="1" applyFill="1" applyBorder="1" applyAlignment="1">
      <alignment horizontal="center" wrapText="1"/>
    </xf>
    <xf numFmtId="0" fontId="12" fillId="63" borderId="20" xfId="0" applyFont="1" applyFill="1" applyBorder="1" applyAlignment="1">
      <alignment horizontal="center" vertical="center" wrapText="1"/>
    </xf>
    <xf numFmtId="0" fontId="12" fillId="63" borderId="17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12" fillId="63" borderId="42" xfId="0" applyFont="1" applyFill="1" applyBorder="1" applyAlignment="1">
      <alignment horizontal="center" vertical="center"/>
    </xf>
    <xf numFmtId="0" fontId="12" fillId="63" borderId="32" xfId="0" applyFont="1" applyFill="1" applyBorder="1" applyAlignment="1">
      <alignment horizontal="center" vertical="center"/>
    </xf>
    <xf numFmtId="0" fontId="12" fillId="63" borderId="36" xfId="0" applyFont="1" applyFill="1" applyBorder="1" applyAlignment="1">
      <alignment horizontal="center" vertical="center"/>
    </xf>
    <xf numFmtId="0" fontId="75" fillId="28" borderId="0" xfId="0" applyFont="1" applyFill="1" applyBorder="1" applyAlignment="1">
      <alignment horizontal="center"/>
    </xf>
    <xf numFmtId="0" fontId="12" fillId="63" borderId="48" xfId="0" applyFont="1" applyFill="1" applyBorder="1" applyAlignment="1">
      <alignment horizontal="center"/>
    </xf>
    <xf numFmtId="0" fontId="12" fillId="63" borderId="43" xfId="0" applyFont="1" applyFill="1" applyBorder="1" applyAlignment="1">
      <alignment horizontal="center" vertical="center"/>
    </xf>
    <xf numFmtId="0" fontId="12" fillId="63" borderId="49" xfId="0" applyFont="1" applyFill="1" applyBorder="1" applyAlignment="1">
      <alignment horizontal="center" vertical="center"/>
    </xf>
    <xf numFmtId="0" fontId="12" fillId="63" borderId="53" xfId="0" applyFont="1" applyFill="1" applyBorder="1" applyAlignment="1">
      <alignment horizontal="center" vertical="center"/>
    </xf>
    <xf numFmtId="0" fontId="12" fillId="63" borderId="16" xfId="0" applyFont="1" applyFill="1" applyBorder="1" applyAlignment="1">
      <alignment horizontal="center" vertical="center"/>
    </xf>
    <xf numFmtId="3" fontId="0" fillId="61" borderId="16" xfId="0" applyNumberFormat="1" applyFill="1" applyBorder="1" applyAlignment="1">
      <alignment horizontal="right" vertical="center"/>
    </xf>
  </cellXfs>
  <cellStyles count="70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2" xfId="7" xr:uid="{00000000-0005-0000-0000-000006000000}"/>
    <cellStyle name="20% - Énfasis1 2 2" xfId="8" xr:uid="{00000000-0005-0000-0000-000007000000}"/>
    <cellStyle name="20% - Énfasis1 2 3" xfId="9" xr:uid="{00000000-0005-0000-0000-000008000000}"/>
    <cellStyle name="20% - Énfasis1 3" xfId="10" xr:uid="{00000000-0005-0000-0000-000009000000}"/>
    <cellStyle name="20% - Énfasis2 2" xfId="11" xr:uid="{00000000-0005-0000-0000-00000A000000}"/>
    <cellStyle name="20% - Énfasis2 2 2" xfId="12" xr:uid="{00000000-0005-0000-0000-00000B000000}"/>
    <cellStyle name="20% - Énfasis2 2 3" xfId="13" xr:uid="{00000000-0005-0000-0000-00000C000000}"/>
    <cellStyle name="20% - Énfasis2 3" xfId="14" xr:uid="{00000000-0005-0000-0000-00000D000000}"/>
    <cellStyle name="20% - Énfasis3 2" xfId="15" xr:uid="{00000000-0005-0000-0000-00000E000000}"/>
    <cellStyle name="20% - Énfasis3 2 2" xfId="16" xr:uid="{00000000-0005-0000-0000-00000F000000}"/>
    <cellStyle name="20% - Énfasis3 2 3" xfId="17" xr:uid="{00000000-0005-0000-0000-000010000000}"/>
    <cellStyle name="20% - Énfasis3 3" xfId="18" xr:uid="{00000000-0005-0000-0000-000011000000}"/>
    <cellStyle name="20% - Énfasis4 2" xfId="19" xr:uid="{00000000-0005-0000-0000-000012000000}"/>
    <cellStyle name="20% - Énfasis4 2 2" xfId="20" xr:uid="{00000000-0005-0000-0000-000013000000}"/>
    <cellStyle name="20% - Énfasis4 2 3" xfId="21" xr:uid="{00000000-0005-0000-0000-000014000000}"/>
    <cellStyle name="20% - Énfasis4 3" xfId="22" xr:uid="{00000000-0005-0000-0000-000015000000}"/>
    <cellStyle name="20% - Énfasis5 2" xfId="23" xr:uid="{00000000-0005-0000-0000-000016000000}"/>
    <cellStyle name="20% - Énfasis5 2 2" xfId="24" xr:uid="{00000000-0005-0000-0000-000017000000}"/>
    <cellStyle name="20% - Énfasis5 2 3" xfId="25" xr:uid="{00000000-0005-0000-0000-000018000000}"/>
    <cellStyle name="20% - Énfasis6 2" xfId="26" xr:uid="{00000000-0005-0000-0000-000019000000}"/>
    <cellStyle name="20% - Énfasis6 2 2" xfId="27" xr:uid="{00000000-0005-0000-0000-00001A000000}"/>
    <cellStyle name="20% - Énfasis6 2 3" xfId="28" xr:uid="{00000000-0005-0000-0000-00001B000000}"/>
    <cellStyle name="20% - Énfasis6 3" xfId="29" xr:uid="{00000000-0005-0000-0000-00001C000000}"/>
    <cellStyle name="40% - Accent1" xfId="30" xr:uid="{00000000-0005-0000-0000-00001D000000}"/>
    <cellStyle name="40% - Accent2" xfId="31" xr:uid="{00000000-0005-0000-0000-00001E000000}"/>
    <cellStyle name="40% - Accent3" xfId="32" xr:uid="{00000000-0005-0000-0000-00001F000000}"/>
    <cellStyle name="40% - Accent4" xfId="33" xr:uid="{00000000-0005-0000-0000-000020000000}"/>
    <cellStyle name="40% - Accent5" xfId="34" xr:uid="{00000000-0005-0000-0000-000021000000}"/>
    <cellStyle name="40% - Accent6" xfId="35" xr:uid="{00000000-0005-0000-0000-000022000000}"/>
    <cellStyle name="40% - Énfasis1 2" xfId="36" xr:uid="{00000000-0005-0000-0000-000023000000}"/>
    <cellStyle name="40% - Énfasis1 2 2" xfId="37" xr:uid="{00000000-0005-0000-0000-000024000000}"/>
    <cellStyle name="40% - Énfasis1 2 3" xfId="38" xr:uid="{00000000-0005-0000-0000-000025000000}"/>
    <cellStyle name="40% - Énfasis1 3" xfId="39" xr:uid="{00000000-0005-0000-0000-000026000000}"/>
    <cellStyle name="40% - Énfasis2 2" xfId="40" xr:uid="{00000000-0005-0000-0000-000027000000}"/>
    <cellStyle name="40% - Énfasis2 2 2" xfId="41" xr:uid="{00000000-0005-0000-0000-000028000000}"/>
    <cellStyle name="40% - Énfasis2 2 3" xfId="42" xr:uid="{00000000-0005-0000-0000-000029000000}"/>
    <cellStyle name="40% - Énfasis3 2" xfId="43" xr:uid="{00000000-0005-0000-0000-00002A000000}"/>
    <cellStyle name="40% - Énfasis3 2 2" xfId="44" xr:uid="{00000000-0005-0000-0000-00002B000000}"/>
    <cellStyle name="40% - Énfasis3 2 3" xfId="45" xr:uid="{00000000-0005-0000-0000-00002C000000}"/>
    <cellStyle name="40% - Énfasis3 3" xfId="46" xr:uid="{00000000-0005-0000-0000-00002D000000}"/>
    <cellStyle name="40% - Énfasis4 2" xfId="47" xr:uid="{00000000-0005-0000-0000-00002E000000}"/>
    <cellStyle name="40% - Énfasis4 2 2" xfId="48" xr:uid="{00000000-0005-0000-0000-00002F000000}"/>
    <cellStyle name="40% - Énfasis4 2 3" xfId="49" xr:uid="{00000000-0005-0000-0000-000030000000}"/>
    <cellStyle name="40% - Énfasis4 3" xfId="50" xr:uid="{00000000-0005-0000-0000-000031000000}"/>
    <cellStyle name="40% - Énfasis5 2" xfId="51" xr:uid="{00000000-0005-0000-0000-000032000000}"/>
    <cellStyle name="40% - Énfasis5 2 2" xfId="52" xr:uid="{00000000-0005-0000-0000-000033000000}"/>
    <cellStyle name="40% - Énfasis5 2 3" xfId="53" xr:uid="{00000000-0005-0000-0000-000034000000}"/>
    <cellStyle name="40% - Énfasis5 3" xfId="54" xr:uid="{00000000-0005-0000-0000-000035000000}"/>
    <cellStyle name="40% - Énfasis6 2" xfId="55" xr:uid="{00000000-0005-0000-0000-000036000000}"/>
    <cellStyle name="40% - Énfasis6 2 2" xfId="56" xr:uid="{00000000-0005-0000-0000-000037000000}"/>
    <cellStyle name="40% - Énfasis6 2 3" xfId="57" xr:uid="{00000000-0005-0000-0000-000038000000}"/>
    <cellStyle name="40% - Énfasis6 3" xfId="58" xr:uid="{00000000-0005-0000-0000-000039000000}"/>
    <cellStyle name="60% - Accent1" xfId="59" xr:uid="{00000000-0005-0000-0000-00003A000000}"/>
    <cellStyle name="60% - Accent2" xfId="60" xr:uid="{00000000-0005-0000-0000-00003B000000}"/>
    <cellStyle name="60% - Accent3" xfId="61" xr:uid="{00000000-0005-0000-0000-00003C000000}"/>
    <cellStyle name="60% - Accent4" xfId="62" xr:uid="{00000000-0005-0000-0000-00003D000000}"/>
    <cellStyle name="60% - Accent5" xfId="63" xr:uid="{00000000-0005-0000-0000-00003E000000}"/>
    <cellStyle name="60% - Accent6" xfId="64" xr:uid="{00000000-0005-0000-0000-00003F000000}"/>
    <cellStyle name="60% - Énfasis1 2" xfId="65" xr:uid="{00000000-0005-0000-0000-000040000000}"/>
    <cellStyle name="60% - Énfasis1 2 2" xfId="66" xr:uid="{00000000-0005-0000-0000-000041000000}"/>
    <cellStyle name="60% - Énfasis1 2 3" xfId="67" xr:uid="{00000000-0005-0000-0000-000042000000}"/>
    <cellStyle name="60% - Énfasis1 3" xfId="68" xr:uid="{00000000-0005-0000-0000-000043000000}"/>
    <cellStyle name="60% - Énfasis2 2" xfId="69" xr:uid="{00000000-0005-0000-0000-000044000000}"/>
    <cellStyle name="60% - Énfasis2 2 2" xfId="70" xr:uid="{00000000-0005-0000-0000-000045000000}"/>
    <cellStyle name="60% - Énfasis2 2 3" xfId="71" xr:uid="{00000000-0005-0000-0000-000046000000}"/>
    <cellStyle name="60% - Énfasis2 3" xfId="72" xr:uid="{00000000-0005-0000-0000-000047000000}"/>
    <cellStyle name="60% - Énfasis3 2" xfId="73" xr:uid="{00000000-0005-0000-0000-000048000000}"/>
    <cellStyle name="60% - Énfasis3 2 2" xfId="74" xr:uid="{00000000-0005-0000-0000-000049000000}"/>
    <cellStyle name="60% - Énfasis3 2 3" xfId="75" xr:uid="{00000000-0005-0000-0000-00004A000000}"/>
    <cellStyle name="60% - Énfasis3 3" xfId="76" xr:uid="{00000000-0005-0000-0000-00004B000000}"/>
    <cellStyle name="60% - Énfasis4 2" xfId="77" xr:uid="{00000000-0005-0000-0000-00004C000000}"/>
    <cellStyle name="60% - Énfasis4 2 2" xfId="78" xr:uid="{00000000-0005-0000-0000-00004D000000}"/>
    <cellStyle name="60% - Énfasis4 2 3" xfId="79" xr:uid="{00000000-0005-0000-0000-00004E000000}"/>
    <cellStyle name="60% - Énfasis4 3" xfId="80" xr:uid="{00000000-0005-0000-0000-00004F000000}"/>
    <cellStyle name="60% - Énfasis5 2" xfId="81" xr:uid="{00000000-0005-0000-0000-000050000000}"/>
    <cellStyle name="60% - Énfasis5 2 2" xfId="82" xr:uid="{00000000-0005-0000-0000-000051000000}"/>
    <cellStyle name="60% - Énfasis5 2 3" xfId="83" xr:uid="{00000000-0005-0000-0000-000052000000}"/>
    <cellStyle name="60% - Énfasis5 3" xfId="84" xr:uid="{00000000-0005-0000-0000-000053000000}"/>
    <cellStyle name="60% - Énfasis6 2" xfId="85" xr:uid="{00000000-0005-0000-0000-000054000000}"/>
    <cellStyle name="60% - Énfasis6 2 2" xfId="86" xr:uid="{00000000-0005-0000-0000-000055000000}"/>
    <cellStyle name="60% - Énfasis6 2 3" xfId="87" xr:uid="{00000000-0005-0000-0000-000056000000}"/>
    <cellStyle name="60% - Énfasis6 3" xfId="88" xr:uid="{00000000-0005-0000-0000-000057000000}"/>
    <cellStyle name="Accent1" xfId="89" xr:uid="{00000000-0005-0000-0000-000058000000}"/>
    <cellStyle name="Accent2" xfId="90" xr:uid="{00000000-0005-0000-0000-000059000000}"/>
    <cellStyle name="Accent3" xfId="91" xr:uid="{00000000-0005-0000-0000-00005A000000}"/>
    <cellStyle name="Accent4" xfId="92" xr:uid="{00000000-0005-0000-0000-00005B000000}"/>
    <cellStyle name="Accent5" xfId="93" xr:uid="{00000000-0005-0000-0000-00005C000000}"/>
    <cellStyle name="Accent6" xfId="94" xr:uid="{00000000-0005-0000-0000-00005D000000}"/>
    <cellStyle name="Bad" xfId="95" xr:uid="{00000000-0005-0000-0000-00005E000000}"/>
    <cellStyle name="Buena 2" xfId="96" xr:uid="{00000000-0005-0000-0000-00005F000000}"/>
    <cellStyle name="Buena 2 2" xfId="97" xr:uid="{00000000-0005-0000-0000-000060000000}"/>
    <cellStyle name="Buena 2 3" xfId="98" xr:uid="{00000000-0005-0000-0000-000061000000}"/>
    <cellStyle name="Buena 3" xfId="99" xr:uid="{00000000-0005-0000-0000-000062000000}"/>
    <cellStyle name="Calculation" xfId="100" xr:uid="{00000000-0005-0000-0000-000063000000}"/>
    <cellStyle name="Cálculo 2" xfId="101" xr:uid="{00000000-0005-0000-0000-000064000000}"/>
    <cellStyle name="Cálculo 2 2" xfId="102" xr:uid="{00000000-0005-0000-0000-000065000000}"/>
    <cellStyle name="Cálculo 2 3" xfId="103" xr:uid="{00000000-0005-0000-0000-000066000000}"/>
    <cellStyle name="Cálculo 3" xfId="104" xr:uid="{00000000-0005-0000-0000-000067000000}"/>
    <cellStyle name="Celda de comprobación 2" xfId="105" xr:uid="{00000000-0005-0000-0000-000068000000}"/>
    <cellStyle name="Celda de comprobación 2 2" xfId="106" xr:uid="{00000000-0005-0000-0000-000069000000}"/>
    <cellStyle name="Celda de comprobación 2 3" xfId="107" xr:uid="{00000000-0005-0000-0000-00006A000000}"/>
    <cellStyle name="Celda vinculada 2" xfId="108" xr:uid="{00000000-0005-0000-0000-00006B000000}"/>
    <cellStyle name="Celda vinculada 2 2" xfId="109" xr:uid="{00000000-0005-0000-0000-00006C000000}"/>
    <cellStyle name="Celda vinculada 2 3" xfId="110" xr:uid="{00000000-0005-0000-0000-00006D000000}"/>
    <cellStyle name="Celda vinculada 3" xfId="111" xr:uid="{00000000-0005-0000-0000-00006E000000}"/>
    <cellStyle name="Check Cell" xfId="112" xr:uid="{00000000-0005-0000-0000-00006F000000}"/>
    <cellStyle name="Comma0" xfId="113" xr:uid="{00000000-0005-0000-0000-000070000000}"/>
    <cellStyle name="Currency0" xfId="114" xr:uid="{00000000-0005-0000-0000-000071000000}"/>
    <cellStyle name="Date" xfId="115" xr:uid="{00000000-0005-0000-0000-000072000000}"/>
    <cellStyle name="Encabezado 4 2" xfId="116" xr:uid="{00000000-0005-0000-0000-000073000000}"/>
    <cellStyle name="Encabezado 4 2 2" xfId="117" xr:uid="{00000000-0005-0000-0000-000074000000}"/>
    <cellStyle name="Encabezado 4 2 3" xfId="118" xr:uid="{00000000-0005-0000-0000-000075000000}"/>
    <cellStyle name="Encabezado 4 3" xfId="119" xr:uid="{00000000-0005-0000-0000-000076000000}"/>
    <cellStyle name="Énfasis1 2" xfId="120" xr:uid="{00000000-0005-0000-0000-000077000000}"/>
    <cellStyle name="Énfasis1 2 2" xfId="121" xr:uid="{00000000-0005-0000-0000-000078000000}"/>
    <cellStyle name="Énfasis1 2 3" xfId="122" xr:uid="{00000000-0005-0000-0000-000079000000}"/>
    <cellStyle name="Énfasis1 3" xfId="123" xr:uid="{00000000-0005-0000-0000-00007A000000}"/>
    <cellStyle name="Énfasis2 2" xfId="124" xr:uid="{00000000-0005-0000-0000-00007B000000}"/>
    <cellStyle name="Énfasis2 2 2" xfId="125" xr:uid="{00000000-0005-0000-0000-00007C000000}"/>
    <cellStyle name="Énfasis2 2 3" xfId="126" xr:uid="{00000000-0005-0000-0000-00007D000000}"/>
    <cellStyle name="Énfasis2 3" xfId="127" xr:uid="{00000000-0005-0000-0000-00007E000000}"/>
    <cellStyle name="Énfasis3 2" xfId="128" xr:uid="{00000000-0005-0000-0000-00007F000000}"/>
    <cellStyle name="Énfasis3 2 2" xfId="129" xr:uid="{00000000-0005-0000-0000-000080000000}"/>
    <cellStyle name="Énfasis3 2 3" xfId="130" xr:uid="{00000000-0005-0000-0000-000081000000}"/>
    <cellStyle name="Énfasis3 3" xfId="131" xr:uid="{00000000-0005-0000-0000-000082000000}"/>
    <cellStyle name="Énfasis4 2" xfId="132" xr:uid="{00000000-0005-0000-0000-000083000000}"/>
    <cellStyle name="Énfasis4 2 2" xfId="133" xr:uid="{00000000-0005-0000-0000-000084000000}"/>
    <cellStyle name="Énfasis4 2 3" xfId="134" xr:uid="{00000000-0005-0000-0000-000085000000}"/>
    <cellStyle name="Énfasis4 3" xfId="135" xr:uid="{00000000-0005-0000-0000-000086000000}"/>
    <cellStyle name="Énfasis5 2" xfId="136" xr:uid="{00000000-0005-0000-0000-000087000000}"/>
    <cellStyle name="Énfasis5 2 2" xfId="137" xr:uid="{00000000-0005-0000-0000-000088000000}"/>
    <cellStyle name="Énfasis5 2 3" xfId="138" xr:uid="{00000000-0005-0000-0000-000089000000}"/>
    <cellStyle name="Énfasis6 2" xfId="139" xr:uid="{00000000-0005-0000-0000-00008A000000}"/>
    <cellStyle name="Énfasis6 2 2" xfId="140" xr:uid="{00000000-0005-0000-0000-00008B000000}"/>
    <cellStyle name="Énfasis6 2 3" xfId="141" xr:uid="{00000000-0005-0000-0000-00008C000000}"/>
    <cellStyle name="Énfasis6 3" xfId="142" xr:uid="{00000000-0005-0000-0000-00008D000000}"/>
    <cellStyle name="Entrada 2" xfId="143" xr:uid="{00000000-0005-0000-0000-00008E000000}"/>
    <cellStyle name="Entrada 2 2" xfId="144" xr:uid="{00000000-0005-0000-0000-00008F000000}"/>
    <cellStyle name="Entrada 2 3" xfId="145" xr:uid="{00000000-0005-0000-0000-000090000000}"/>
    <cellStyle name="Entrada 3" xfId="146" xr:uid="{00000000-0005-0000-0000-000091000000}"/>
    <cellStyle name="Euro" xfId="147" xr:uid="{00000000-0005-0000-0000-000092000000}"/>
    <cellStyle name="Explanatory Text" xfId="148" xr:uid="{00000000-0005-0000-0000-000093000000}"/>
    <cellStyle name="F2" xfId="149" xr:uid="{00000000-0005-0000-0000-000094000000}"/>
    <cellStyle name="F3" xfId="150" xr:uid="{00000000-0005-0000-0000-000095000000}"/>
    <cellStyle name="F4" xfId="151" xr:uid="{00000000-0005-0000-0000-000096000000}"/>
    <cellStyle name="F5" xfId="152" xr:uid="{00000000-0005-0000-0000-000097000000}"/>
    <cellStyle name="F6" xfId="153" xr:uid="{00000000-0005-0000-0000-000098000000}"/>
    <cellStyle name="F7" xfId="154" xr:uid="{00000000-0005-0000-0000-000099000000}"/>
    <cellStyle name="F8" xfId="155" xr:uid="{00000000-0005-0000-0000-00009A000000}"/>
    <cellStyle name="Fixed" xfId="156" xr:uid="{00000000-0005-0000-0000-00009B000000}"/>
    <cellStyle name="Good" xfId="157" xr:uid="{00000000-0005-0000-0000-00009C000000}"/>
    <cellStyle name="Heading 1" xfId="158" xr:uid="{00000000-0005-0000-0000-00009D000000}"/>
    <cellStyle name="Heading 2" xfId="159" xr:uid="{00000000-0005-0000-0000-00009E000000}"/>
    <cellStyle name="Heading 3" xfId="160" xr:uid="{00000000-0005-0000-0000-00009F000000}"/>
    <cellStyle name="Heading 4" xfId="161" xr:uid="{00000000-0005-0000-0000-0000A0000000}"/>
    <cellStyle name="HEADING1" xfId="162" xr:uid="{00000000-0005-0000-0000-0000A1000000}"/>
    <cellStyle name="HEADING2" xfId="163" xr:uid="{00000000-0005-0000-0000-0000A2000000}"/>
    <cellStyle name="Incorrecto 2" xfId="164" xr:uid="{00000000-0005-0000-0000-0000A3000000}"/>
    <cellStyle name="Incorrecto 2 2" xfId="165" xr:uid="{00000000-0005-0000-0000-0000A4000000}"/>
    <cellStyle name="Incorrecto 2 3" xfId="166" xr:uid="{00000000-0005-0000-0000-0000A5000000}"/>
    <cellStyle name="Incorrecto 3" xfId="167" xr:uid="{00000000-0005-0000-0000-0000A6000000}"/>
    <cellStyle name="Input" xfId="168" xr:uid="{00000000-0005-0000-0000-0000A7000000}"/>
    <cellStyle name="Linked Cell" xfId="169" xr:uid="{00000000-0005-0000-0000-0000A8000000}"/>
    <cellStyle name="Millares" xfId="170" builtinId="3"/>
    <cellStyle name="Millares 2" xfId="171" xr:uid="{00000000-0005-0000-0000-0000AA000000}"/>
    <cellStyle name="Millares 2 10" xfId="172" xr:uid="{00000000-0005-0000-0000-0000AB000000}"/>
    <cellStyle name="Millares 2 11" xfId="173" xr:uid="{00000000-0005-0000-0000-0000AC000000}"/>
    <cellStyle name="Millares 2 12" xfId="174" xr:uid="{00000000-0005-0000-0000-0000AD000000}"/>
    <cellStyle name="Millares 2 13" xfId="175" xr:uid="{00000000-0005-0000-0000-0000AE000000}"/>
    <cellStyle name="Millares 2 2" xfId="176" xr:uid="{00000000-0005-0000-0000-0000AF000000}"/>
    <cellStyle name="Millares 2 3" xfId="177" xr:uid="{00000000-0005-0000-0000-0000B0000000}"/>
    <cellStyle name="Millares 2 3 2" xfId="178" xr:uid="{00000000-0005-0000-0000-0000B1000000}"/>
    <cellStyle name="Millares 2 4" xfId="179" xr:uid="{00000000-0005-0000-0000-0000B2000000}"/>
    <cellStyle name="Millares 2 5" xfId="180" xr:uid="{00000000-0005-0000-0000-0000B3000000}"/>
    <cellStyle name="Millares 2 6" xfId="181" xr:uid="{00000000-0005-0000-0000-0000B4000000}"/>
    <cellStyle name="Millares 2 7" xfId="182" xr:uid="{00000000-0005-0000-0000-0000B5000000}"/>
    <cellStyle name="Millares 2 8" xfId="183" xr:uid="{00000000-0005-0000-0000-0000B6000000}"/>
    <cellStyle name="Millares 2 9" xfId="184" xr:uid="{00000000-0005-0000-0000-0000B7000000}"/>
    <cellStyle name="Millares 3" xfId="185" xr:uid="{00000000-0005-0000-0000-0000B8000000}"/>
    <cellStyle name="Millares 3 2" xfId="186" xr:uid="{00000000-0005-0000-0000-0000B9000000}"/>
    <cellStyle name="Millares 4" xfId="187" xr:uid="{00000000-0005-0000-0000-0000BA000000}"/>
    <cellStyle name="Millares 4 2" xfId="188" xr:uid="{00000000-0005-0000-0000-0000BB000000}"/>
    <cellStyle name="Millares 5" xfId="189" xr:uid="{00000000-0005-0000-0000-0000BC000000}"/>
    <cellStyle name="Millares 6" xfId="190" xr:uid="{00000000-0005-0000-0000-0000BD000000}"/>
    <cellStyle name="Millares 6 2" xfId="191" xr:uid="{00000000-0005-0000-0000-0000BE000000}"/>
    <cellStyle name="Millares 7" xfId="192" xr:uid="{00000000-0005-0000-0000-0000BF000000}"/>
    <cellStyle name="Millares 8" xfId="193" xr:uid="{00000000-0005-0000-0000-0000C0000000}"/>
    <cellStyle name="Millares 8 2" xfId="194" xr:uid="{00000000-0005-0000-0000-0000C1000000}"/>
    <cellStyle name="Millares 8 3" xfId="195" xr:uid="{00000000-0005-0000-0000-0000C2000000}"/>
    <cellStyle name="Millares 9" xfId="196" xr:uid="{00000000-0005-0000-0000-0000C3000000}"/>
    <cellStyle name="Neutral 2" xfId="197" xr:uid="{00000000-0005-0000-0000-0000C4000000}"/>
    <cellStyle name="Neutral 2 2" xfId="198" xr:uid="{00000000-0005-0000-0000-0000C5000000}"/>
    <cellStyle name="Neutral 2 3" xfId="199" xr:uid="{00000000-0005-0000-0000-0000C6000000}"/>
    <cellStyle name="Neutral 3" xfId="200" xr:uid="{00000000-0005-0000-0000-0000C7000000}"/>
    <cellStyle name="Normal" xfId="0" builtinId="0"/>
    <cellStyle name="Normal 10" xfId="201" xr:uid="{00000000-0005-0000-0000-0000C9000000}"/>
    <cellStyle name="Normal 11" xfId="202" xr:uid="{00000000-0005-0000-0000-0000CA000000}"/>
    <cellStyle name="Normal 11 10" xfId="203" xr:uid="{00000000-0005-0000-0000-0000CB000000}"/>
    <cellStyle name="Normal 11 2" xfId="204" xr:uid="{00000000-0005-0000-0000-0000CC000000}"/>
    <cellStyle name="Normal 11 2 2" xfId="205" xr:uid="{00000000-0005-0000-0000-0000CD000000}"/>
    <cellStyle name="Normal 11 2 3" xfId="206" xr:uid="{00000000-0005-0000-0000-0000CE000000}"/>
    <cellStyle name="Normal 11 3" xfId="207" xr:uid="{00000000-0005-0000-0000-0000CF000000}"/>
    <cellStyle name="Normal 11 3 2" xfId="208" xr:uid="{00000000-0005-0000-0000-0000D0000000}"/>
    <cellStyle name="Normal 11 3 3" xfId="209" xr:uid="{00000000-0005-0000-0000-0000D1000000}"/>
    <cellStyle name="Normal 11 4" xfId="210" xr:uid="{00000000-0005-0000-0000-0000D2000000}"/>
    <cellStyle name="Normal 11 4 2" xfId="211" xr:uid="{00000000-0005-0000-0000-0000D3000000}"/>
    <cellStyle name="Normal 11 4 3" xfId="212" xr:uid="{00000000-0005-0000-0000-0000D4000000}"/>
    <cellStyle name="Normal 11 5" xfId="213" xr:uid="{00000000-0005-0000-0000-0000D5000000}"/>
    <cellStyle name="Normal 11 5 2" xfId="214" xr:uid="{00000000-0005-0000-0000-0000D6000000}"/>
    <cellStyle name="Normal 11 5 3" xfId="215" xr:uid="{00000000-0005-0000-0000-0000D7000000}"/>
    <cellStyle name="Normal 11 6" xfId="216" xr:uid="{00000000-0005-0000-0000-0000D8000000}"/>
    <cellStyle name="Normal 11 6 2" xfId="217" xr:uid="{00000000-0005-0000-0000-0000D9000000}"/>
    <cellStyle name="Normal 11 6 3" xfId="218" xr:uid="{00000000-0005-0000-0000-0000DA000000}"/>
    <cellStyle name="Normal 11 7" xfId="219" xr:uid="{00000000-0005-0000-0000-0000DB000000}"/>
    <cellStyle name="Normal 11 7 2" xfId="220" xr:uid="{00000000-0005-0000-0000-0000DC000000}"/>
    <cellStyle name="Normal 11 7 3" xfId="221" xr:uid="{00000000-0005-0000-0000-0000DD000000}"/>
    <cellStyle name="Normal 11 8" xfId="222" xr:uid="{00000000-0005-0000-0000-0000DE000000}"/>
    <cellStyle name="Normal 11 8 2" xfId="223" xr:uid="{00000000-0005-0000-0000-0000DF000000}"/>
    <cellStyle name="Normal 11 8 3" xfId="224" xr:uid="{00000000-0005-0000-0000-0000E0000000}"/>
    <cellStyle name="Normal 11 9" xfId="225" xr:uid="{00000000-0005-0000-0000-0000E1000000}"/>
    <cellStyle name="Normal 12 2" xfId="226" xr:uid="{00000000-0005-0000-0000-0000E2000000}"/>
    <cellStyle name="Normal 12 2 2" xfId="227" xr:uid="{00000000-0005-0000-0000-0000E3000000}"/>
    <cellStyle name="Normal 12 2 3" xfId="228" xr:uid="{00000000-0005-0000-0000-0000E4000000}"/>
    <cellStyle name="Normal 12 3" xfId="229" xr:uid="{00000000-0005-0000-0000-0000E5000000}"/>
    <cellStyle name="Normal 12 3 2" xfId="230" xr:uid="{00000000-0005-0000-0000-0000E6000000}"/>
    <cellStyle name="Normal 12 3 3" xfId="231" xr:uid="{00000000-0005-0000-0000-0000E7000000}"/>
    <cellStyle name="Normal 12 4" xfId="232" xr:uid="{00000000-0005-0000-0000-0000E8000000}"/>
    <cellStyle name="Normal 12 4 2" xfId="233" xr:uid="{00000000-0005-0000-0000-0000E9000000}"/>
    <cellStyle name="Normal 12 5" xfId="234" xr:uid="{00000000-0005-0000-0000-0000EA000000}"/>
    <cellStyle name="Normal 12 5 2" xfId="235" xr:uid="{00000000-0005-0000-0000-0000EB000000}"/>
    <cellStyle name="Normal 12 6" xfId="236" xr:uid="{00000000-0005-0000-0000-0000EC000000}"/>
    <cellStyle name="Normal 12 6 2" xfId="237" xr:uid="{00000000-0005-0000-0000-0000ED000000}"/>
    <cellStyle name="Normal 12 7" xfId="238" xr:uid="{00000000-0005-0000-0000-0000EE000000}"/>
    <cellStyle name="Normal 12 8" xfId="239" xr:uid="{00000000-0005-0000-0000-0000EF000000}"/>
    <cellStyle name="Normal 13 2" xfId="240" xr:uid="{00000000-0005-0000-0000-0000F0000000}"/>
    <cellStyle name="Normal 13 2 2" xfId="241" xr:uid="{00000000-0005-0000-0000-0000F1000000}"/>
    <cellStyle name="Normal 13 2 3" xfId="242" xr:uid="{00000000-0005-0000-0000-0000F2000000}"/>
    <cellStyle name="Normal 13 3" xfId="243" xr:uid="{00000000-0005-0000-0000-0000F3000000}"/>
    <cellStyle name="Normal 13 3 2" xfId="244" xr:uid="{00000000-0005-0000-0000-0000F4000000}"/>
    <cellStyle name="Normal 13 3 3" xfId="245" xr:uid="{00000000-0005-0000-0000-0000F5000000}"/>
    <cellStyle name="Normal 13 4" xfId="246" xr:uid="{00000000-0005-0000-0000-0000F6000000}"/>
    <cellStyle name="Normal 13 4 2" xfId="247" xr:uid="{00000000-0005-0000-0000-0000F7000000}"/>
    <cellStyle name="Normal 13 5" xfId="248" xr:uid="{00000000-0005-0000-0000-0000F8000000}"/>
    <cellStyle name="Normal 13 5 2" xfId="249" xr:uid="{00000000-0005-0000-0000-0000F9000000}"/>
    <cellStyle name="Normal 13 6" xfId="250" xr:uid="{00000000-0005-0000-0000-0000FA000000}"/>
    <cellStyle name="Normal 13 6 2" xfId="251" xr:uid="{00000000-0005-0000-0000-0000FB000000}"/>
    <cellStyle name="Normal 13 7" xfId="252" xr:uid="{00000000-0005-0000-0000-0000FC000000}"/>
    <cellStyle name="Normal 13 8" xfId="253" xr:uid="{00000000-0005-0000-0000-0000FD000000}"/>
    <cellStyle name="Normal 14 2" xfId="254" xr:uid="{00000000-0005-0000-0000-0000FE000000}"/>
    <cellStyle name="Normal 14 2 2" xfId="255" xr:uid="{00000000-0005-0000-0000-0000FF000000}"/>
    <cellStyle name="Normal 14 2 3" xfId="256" xr:uid="{00000000-0005-0000-0000-000000010000}"/>
    <cellStyle name="Normal 14 3" xfId="257" xr:uid="{00000000-0005-0000-0000-000001010000}"/>
    <cellStyle name="Normal 14 3 2" xfId="258" xr:uid="{00000000-0005-0000-0000-000002010000}"/>
    <cellStyle name="Normal 14 3 3" xfId="259" xr:uid="{00000000-0005-0000-0000-000003010000}"/>
    <cellStyle name="Normal 14 4" xfId="260" xr:uid="{00000000-0005-0000-0000-000004010000}"/>
    <cellStyle name="Normal 14 4 2" xfId="261" xr:uid="{00000000-0005-0000-0000-000005010000}"/>
    <cellStyle name="Normal 14 5" xfId="262" xr:uid="{00000000-0005-0000-0000-000006010000}"/>
    <cellStyle name="Normal 14 5 2" xfId="263" xr:uid="{00000000-0005-0000-0000-000007010000}"/>
    <cellStyle name="Normal 14 6" xfId="264" xr:uid="{00000000-0005-0000-0000-000008010000}"/>
    <cellStyle name="Normal 14 6 2" xfId="265" xr:uid="{00000000-0005-0000-0000-000009010000}"/>
    <cellStyle name="Normal 14 7" xfId="266" xr:uid="{00000000-0005-0000-0000-00000A010000}"/>
    <cellStyle name="Normal 14 8" xfId="267" xr:uid="{00000000-0005-0000-0000-00000B010000}"/>
    <cellStyle name="Normal 15 2" xfId="268" xr:uid="{00000000-0005-0000-0000-00000C010000}"/>
    <cellStyle name="Normal 15 2 2" xfId="269" xr:uid="{00000000-0005-0000-0000-00000D010000}"/>
    <cellStyle name="Normal 15 2 3" xfId="270" xr:uid="{00000000-0005-0000-0000-00000E010000}"/>
    <cellStyle name="Normal 15 3" xfId="271" xr:uid="{00000000-0005-0000-0000-00000F010000}"/>
    <cellStyle name="Normal 15 3 2" xfId="272" xr:uid="{00000000-0005-0000-0000-000010010000}"/>
    <cellStyle name="Normal 15 3 3" xfId="273" xr:uid="{00000000-0005-0000-0000-000011010000}"/>
    <cellStyle name="Normal 15 4" xfId="274" xr:uid="{00000000-0005-0000-0000-000012010000}"/>
    <cellStyle name="Normal 15 4 2" xfId="275" xr:uid="{00000000-0005-0000-0000-000013010000}"/>
    <cellStyle name="Normal 15 5" xfId="276" xr:uid="{00000000-0005-0000-0000-000014010000}"/>
    <cellStyle name="Normal 15 5 2" xfId="277" xr:uid="{00000000-0005-0000-0000-000015010000}"/>
    <cellStyle name="Normal 15 6" xfId="278" xr:uid="{00000000-0005-0000-0000-000016010000}"/>
    <cellStyle name="Normal 15 6 2" xfId="279" xr:uid="{00000000-0005-0000-0000-000017010000}"/>
    <cellStyle name="Normal 15 7" xfId="280" xr:uid="{00000000-0005-0000-0000-000018010000}"/>
    <cellStyle name="Normal 15 8" xfId="281" xr:uid="{00000000-0005-0000-0000-000019010000}"/>
    <cellStyle name="Normal 16 2" xfId="282" xr:uid="{00000000-0005-0000-0000-00001A010000}"/>
    <cellStyle name="Normal 16 2 2" xfId="283" xr:uid="{00000000-0005-0000-0000-00001B010000}"/>
    <cellStyle name="Normal 16 3" xfId="284" xr:uid="{00000000-0005-0000-0000-00001C010000}"/>
    <cellStyle name="Normal 16 3 2" xfId="285" xr:uid="{00000000-0005-0000-0000-00001D010000}"/>
    <cellStyle name="Normal 16 4" xfId="286" xr:uid="{00000000-0005-0000-0000-00001E010000}"/>
    <cellStyle name="Normal 16 4 2" xfId="287" xr:uid="{00000000-0005-0000-0000-00001F010000}"/>
    <cellStyle name="Normal 16 5" xfId="288" xr:uid="{00000000-0005-0000-0000-000020010000}"/>
    <cellStyle name="Normal 16 6" xfId="289" xr:uid="{00000000-0005-0000-0000-000021010000}"/>
    <cellStyle name="Normal 17 2" xfId="290" xr:uid="{00000000-0005-0000-0000-000022010000}"/>
    <cellStyle name="Normal 17 2 2" xfId="291" xr:uid="{00000000-0005-0000-0000-000023010000}"/>
    <cellStyle name="Normal 17 3" xfId="292" xr:uid="{00000000-0005-0000-0000-000024010000}"/>
    <cellStyle name="Normal 17 3 2" xfId="293" xr:uid="{00000000-0005-0000-0000-000025010000}"/>
    <cellStyle name="Normal 17 4" xfId="294" xr:uid="{00000000-0005-0000-0000-000026010000}"/>
    <cellStyle name="Normal 17 4 2" xfId="295" xr:uid="{00000000-0005-0000-0000-000027010000}"/>
    <cellStyle name="Normal 17 5" xfId="296" xr:uid="{00000000-0005-0000-0000-000028010000}"/>
    <cellStyle name="Normal 17 6" xfId="297" xr:uid="{00000000-0005-0000-0000-000029010000}"/>
    <cellStyle name="Normal 18" xfId="298" xr:uid="{00000000-0005-0000-0000-00002A010000}"/>
    <cellStyle name="Normal 18 2" xfId="299" xr:uid="{00000000-0005-0000-0000-00002B010000}"/>
    <cellStyle name="Normal 18 3" xfId="300" xr:uid="{00000000-0005-0000-0000-00002C010000}"/>
    <cellStyle name="Normal 2" xfId="301" xr:uid="{00000000-0005-0000-0000-00002D010000}"/>
    <cellStyle name="Normal 2 10" xfId="302" xr:uid="{00000000-0005-0000-0000-00002E010000}"/>
    <cellStyle name="Normal 2 10 2" xfId="303" xr:uid="{00000000-0005-0000-0000-00002F010000}"/>
    <cellStyle name="Normal 2 10 3" xfId="304" xr:uid="{00000000-0005-0000-0000-000030010000}"/>
    <cellStyle name="Normal 2 11" xfId="305" xr:uid="{00000000-0005-0000-0000-000031010000}"/>
    <cellStyle name="Normal 2 11 2" xfId="306" xr:uid="{00000000-0005-0000-0000-000032010000}"/>
    <cellStyle name="Normal 2 11 3" xfId="307" xr:uid="{00000000-0005-0000-0000-000033010000}"/>
    <cellStyle name="Normal 2 12" xfId="308" xr:uid="{00000000-0005-0000-0000-000034010000}"/>
    <cellStyle name="Normal 2 12 2" xfId="309" xr:uid="{00000000-0005-0000-0000-000035010000}"/>
    <cellStyle name="Normal 2 12 2 2" xfId="310" xr:uid="{00000000-0005-0000-0000-000036010000}"/>
    <cellStyle name="Normal 2 12 2 2 2" xfId="311" xr:uid="{00000000-0005-0000-0000-000037010000}"/>
    <cellStyle name="Normal 2 12 2 2 3" xfId="312" xr:uid="{00000000-0005-0000-0000-000038010000}"/>
    <cellStyle name="Normal 2 12 2 2 4" xfId="313" xr:uid="{00000000-0005-0000-0000-000039010000}"/>
    <cellStyle name="Normal 2 12 2 2 5" xfId="314" xr:uid="{00000000-0005-0000-0000-00003A010000}"/>
    <cellStyle name="Normal 2 12 2 2 6" xfId="315" xr:uid="{00000000-0005-0000-0000-00003B010000}"/>
    <cellStyle name="Normal 2 12 2 3" xfId="316" xr:uid="{00000000-0005-0000-0000-00003C010000}"/>
    <cellStyle name="Normal 2 12 2 4" xfId="317" xr:uid="{00000000-0005-0000-0000-00003D010000}"/>
    <cellStyle name="Normal 2 12 2 5" xfId="318" xr:uid="{00000000-0005-0000-0000-00003E010000}"/>
    <cellStyle name="Normal 2 12 2 5 2" xfId="319" xr:uid="{00000000-0005-0000-0000-00003F010000}"/>
    <cellStyle name="Normal 2 12 2 6" xfId="320" xr:uid="{00000000-0005-0000-0000-000040010000}"/>
    <cellStyle name="Normal 2 12 2 6 2" xfId="321" xr:uid="{00000000-0005-0000-0000-000041010000}"/>
    <cellStyle name="Normal 2 12 3" xfId="322" xr:uid="{00000000-0005-0000-0000-000042010000}"/>
    <cellStyle name="Normal 2 12 4" xfId="323" xr:uid="{00000000-0005-0000-0000-000043010000}"/>
    <cellStyle name="Normal 2 12 4 2" xfId="324" xr:uid="{00000000-0005-0000-0000-000044010000}"/>
    <cellStyle name="Normal 2 12 4 2 2" xfId="325" xr:uid="{00000000-0005-0000-0000-000045010000}"/>
    <cellStyle name="Normal 2 12 4 3" xfId="326" xr:uid="{00000000-0005-0000-0000-000046010000}"/>
    <cellStyle name="Normal 2 12 4 3 2" xfId="327" xr:uid="{00000000-0005-0000-0000-000047010000}"/>
    <cellStyle name="Normal 2 12 4 4" xfId="328" xr:uid="{00000000-0005-0000-0000-000048010000}"/>
    <cellStyle name="Normal 2 12 4 4 2" xfId="329" xr:uid="{00000000-0005-0000-0000-000049010000}"/>
    <cellStyle name="Normal 2 12 5" xfId="330" xr:uid="{00000000-0005-0000-0000-00004A010000}"/>
    <cellStyle name="Normal 2 12 5 2" xfId="331" xr:uid="{00000000-0005-0000-0000-00004B010000}"/>
    <cellStyle name="Normal 2 12 5 3" xfId="332" xr:uid="{00000000-0005-0000-0000-00004C010000}"/>
    <cellStyle name="Normal 2 12 6" xfId="333" xr:uid="{00000000-0005-0000-0000-00004D010000}"/>
    <cellStyle name="Normal 2 12 7" xfId="334" xr:uid="{00000000-0005-0000-0000-00004E010000}"/>
    <cellStyle name="Normal 2 12 8" xfId="335" xr:uid="{00000000-0005-0000-0000-00004F010000}"/>
    <cellStyle name="Normal 2 12 9" xfId="336" xr:uid="{00000000-0005-0000-0000-000050010000}"/>
    <cellStyle name="Normal 2 13" xfId="337" xr:uid="{00000000-0005-0000-0000-000051010000}"/>
    <cellStyle name="Normal 2 14" xfId="338" xr:uid="{00000000-0005-0000-0000-000052010000}"/>
    <cellStyle name="Normal 2 15" xfId="339" xr:uid="{00000000-0005-0000-0000-000053010000}"/>
    <cellStyle name="Normal 2 15 2" xfId="340" xr:uid="{00000000-0005-0000-0000-000054010000}"/>
    <cellStyle name="Normal 2 15 2 2" xfId="341" xr:uid="{00000000-0005-0000-0000-000055010000}"/>
    <cellStyle name="Normal 2 15 2 2 2" xfId="342" xr:uid="{00000000-0005-0000-0000-000056010000}"/>
    <cellStyle name="Normal 2 15 2 3" xfId="343" xr:uid="{00000000-0005-0000-0000-000057010000}"/>
    <cellStyle name="Normal 2 15 2 3 2" xfId="344" xr:uid="{00000000-0005-0000-0000-000058010000}"/>
    <cellStyle name="Normal 2 15 2 4" xfId="345" xr:uid="{00000000-0005-0000-0000-000059010000}"/>
    <cellStyle name="Normal 2 15 2 4 2" xfId="346" xr:uid="{00000000-0005-0000-0000-00005A010000}"/>
    <cellStyle name="Normal 2 15 3" xfId="347" xr:uid="{00000000-0005-0000-0000-00005B010000}"/>
    <cellStyle name="Normal 2 15 3 2" xfId="348" xr:uid="{00000000-0005-0000-0000-00005C010000}"/>
    <cellStyle name="Normal 2 15 3 3" xfId="349" xr:uid="{00000000-0005-0000-0000-00005D010000}"/>
    <cellStyle name="Normal 2 15 4" xfId="350" xr:uid="{00000000-0005-0000-0000-00005E010000}"/>
    <cellStyle name="Normal 2 15 4 2" xfId="351" xr:uid="{00000000-0005-0000-0000-00005F010000}"/>
    <cellStyle name="Normal 2 15 4 3" xfId="352" xr:uid="{00000000-0005-0000-0000-000060010000}"/>
    <cellStyle name="Normal 2 15 5" xfId="353" xr:uid="{00000000-0005-0000-0000-000061010000}"/>
    <cellStyle name="Normal 2 15 6" xfId="354" xr:uid="{00000000-0005-0000-0000-000062010000}"/>
    <cellStyle name="Normal 2 15 7" xfId="355" xr:uid="{00000000-0005-0000-0000-000063010000}"/>
    <cellStyle name="Normal 2 15 8" xfId="356" xr:uid="{00000000-0005-0000-0000-000064010000}"/>
    <cellStyle name="Normal 2 16" xfId="357" xr:uid="{00000000-0005-0000-0000-000065010000}"/>
    <cellStyle name="Normal 2 16 2" xfId="358" xr:uid="{00000000-0005-0000-0000-000066010000}"/>
    <cellStyle name="Normal 2 16 3" xfId="359" xr:uid="{00000000-0005-0000-0000-000067010000}"/>
    <cellStyle name="Normal 2 16 4" xfId="360" xr:uid="{00000000-0005-0000-0000-000068010000}"/>
    <cellStyle name="Normal 2 16 5" xfId="361" xr:uid="{00000000-0005-0000-0000-000069010000}"/>
    <cellStyle name="Normal 2 16 6" xfId="362" xr:uid="{00000000-0005-0000-0000-00006A010000}"/>
    <cellStyle name="Normal 2 17" xfId="363" xr:uid="{00000000-0005-0000-0000-00006B010000}"/>
    <cellStyle name="Normal 2 18" xfId="364" xr:uid="{00000000-0005-0000-0000-00006C010000}"/>
    <cellStyle name="Normal 2 18 2" xfId="365" xr:uid="{00000000-0005-0000-0000-00006D010000}"/>
    <cellStyle name="Normal 2 19" xfId="366" xr:uid="{00000000-0005-0000-0000-00006E010000}"/>
    <cellStyle name="Normal 2 19 2" xfId="367" xr:uid="{00000000-0005-0000-0000-00006F010000}"/>
    <cellStyle name="Normal 2 2" xfId="368" xr:uid="{00000000-0005-0000-0000-000070010000}"/>
    <cellStyle name="Normal 2 2 2" xfId="369" xr:uid="{00000000-0005-0000-0000-000071010000}"/>
    <cellStyle name="Normal 2 3" xfId="370" xr:uid="{00000000-0005-0000-0000-000072010000}"/>
    <cellStyle name="Normal 2 4" xfId="371" xr:uid="{00000000-0005-0000-0000-000073010000}"/>
    <cellStyle name="Normal 2 5" xfId="372" xr:uid="{00000000-0005-0000-0000-000074010000}"/>
    <cellStyle name="Normal 2 5 10" xfId="373" xr:uid="{00000000-0005-0000-0000-000075010000}"/>
    <cellStyle name="Normal 2 5 10 2" xfId="374" xr:uid="{00000000-0005-0000-0000-000076010000}"/>
    <cellStyle name="Normal 2 5 10 2 2" xfId="375" xr:uid="{00000000-0005-0000-0000-000077010000}"/>
    <cellStyle name="Normal 2 5 10 2 3" xfId="376" xr:uid="{00000000-0005-0000-0000-000078010000}"/>
    <cellStyle name="Normal 2 5 10 2 4" xfId="377" xr:uid="{00000000-0005-0000-0000-000079010000}"/>
    <cellStyle name="Normal 2 5 10 2 5" xfId="378" xr:uid="{00000000-0005-0000-0000-00007A010000}"/>
    <cellStyle name="Normal 2 5 10 2 6" xfId="379" xr:uid="{00000000-0005-0000-0000-00007B010000}"/>
    <cellStyle name="Normal 2 5 10 3" xfId="380" xr:uid="{00000000-0005-0000-0000-00007C010000}"/>
    <cellStyle name="Normal 2 5 10 4" xfId="381" xr:uid="{00000000-0005-0000-0000-00007D010000}"/>
    <cellStyle name="Normal 2 5 10 5" xfId="382" xr:uid="{00000000-0005-0000-0000-00007E010000}"/>
    <cellStyle name="Normal 2 5 10 5 2" xfId="383" xr:uid="{00000000-0005-0000-0000-00007F010000}"/>
    <cellStyle name="Normal 2 5 10 6" xfId="384" xr:uid="{00000000-0005-0000-0000-000080010000}"/>
    <cellStyle name="Normal 2 5 10 6 2" xfId="385" xr:uid="{00000000-0005-0000-0000-000081010000}"/>
    <cellStyle name="Normal 2 5 11" xfId="386" xr:uid="{00000000-0005-0000-0000-000082010000}"/>
    <cellStyle name="Normal 2 5 11 2" xfId="387" xr:uid="{00000000-0005-0000-0000-000083010000}"/>
    <cellStyle name="Normal 2 5 11 2 2" xfId="388" xr:uid="{00000000-0005-0000-0000-000084010000}"/>
    <cellStyle name="Normal 2 5 11 3" xfId="389" xr:uid="{00000000-0005-0000-0000-000085010000}"/>
    <cellStyle name="Normal 2 5 11 3 2" xfId="390" xr:uid="{00000000-0005-0000-0000-000086010000}"/>
    <cellStyle name="Normal 2 5 11 4" xfId="391" xr:uid="{00000000-0005-0000-0000-000087010000}"/>
    <cellStyle name="Normal 2 5 11 4 2" xfId="392" xr:uid="{00000000-0005-0000-0000-000088010000}"/>
    <cellStyle name="Normal 2 5 12" xfId="393" xr:uid="{00000000-0005-0000-0000-000089010000}"/>
    <cellStyle name="Normal 2 5 12 2" xfId="394" xr:uid="{00000000-0005-0000-0000-00008A010000}"/>
    <cellStyle name="Normal 2 5 12 3" xfId="395" xr:uid="{00000000-0005-0000-0000-00008B010000}"/>
    <cellStyle name="Normal 2 5 13" xfId="396" xr:uid="{00000000-0005-0000-0000-00008C010000}"/>
    <cellStyle name="Normal 2 5 14" xfId="397" xr:uid="{00000000-0005-0000-0000-00008D010000}"/>
    <cellStyle name="Normal 2 5 15" xfId="398" xr:uid="{00000000-0005-0000-0000-00008E010000}"/>
    <cellStyle name="Normal 2 5 16" xfId="399" xr:uid="{00000000-0005-0000-0000-00008F010000}"/>
    <cellStyle name="Normal 2 5 2" xfId="400" xr:uid="{00000000-0005-0000-0000-000090010000}"/>
    <cellStyle name="Normal 2 5 2 10" xfId="401" xr:uid="{00000000-0005-0000-0000-000091010000}"/>
    <cellStyle name="Normal 2 5 2 10 2" xfId="402" xr:uid="{00000000-0005-0000-0000-000092010000}"/>
    <cellStyle name="Normal 2 5 2 2" xfId="403" xr:uid="{00000000-0005-0000-0000-000093010000}"/>
    <cellStyle name="Normal 2 5 2 2 2" xfId="404" xr:uid="{00000000-0005-0000-0000-000094010000}"/>
    <cellStyle name="Normal 2 5 2 2 2 2" xfId="405" xr:uid="{00000000-0005-0000-0000-000095010000}"/>
    <cellStyle name="Normal 2 5 2 2 2 2 2" xfId="406" xr:uid="{00000000-0005-0000-0000-000096010000}"/>
    <cellStyle name="Normal 2 5 2 2 2 2 3" xfId="407" xr:uid="{00000000-0005-0000-0000-000097010000}"/>
    <cellStyle name="Normal 2 5 2 2 2 2 4" xfId="408" xr:uid="{00000000-0005-0000-0000-000098010000}"/>
    <cellStyle name="Normal 2 5 2 2 2 2 5" xfId="409" xr:uid="{00000000-0005-0000-0000-000099010000}"/>
    <cellStyle name="Normal 2 5 2 2 2 2 6" xfId="410" xr:uid="{00000000-0005-0000-0000-00009A010000}"/>
    <cellStyle name="Normal 2 5 2 2 2 3" xfId="411" xr:uid="{00000000-0005-0000-0000-00009B010000}"/>
    <cellStyle name="Normal 2 5 2 2 2 4" xfId="412" xr:uid="{00000000-0005-0000-0000-00009C010000}"/>
    <cellStyle name="Normal 2 5 2 2 2 5" xfId="413" xr:uid="{00000000-0005-0000-0000-00009D010000}"/>
    <cellStyle name="Normal 2 5 2 2 2 5 2" xfId="414" xr:uid="{00000000-0005-0000-0000-00009E010000}"/>
    <cellStyle name="Normal 2 5 2 2 2 6" xfId="415" xr:uid="{00000000-0005-0000-0000-00009F010000}"/>
    <cellStyle name="Normal 2 5 2 2 2 6 2" xfId="416" xr:uid="{00000000-0005-0000-0000-0000A0010000}"/>
    <cellStyle name="Normal 2 5 2 2 3" xfId="417" xr:uid="{00000000-0005-0000-0000-0000A1010000}"/>
    <cellStyle name="Normal 2 5 2 2 4" xfId="418" xr:uid="{00000000-0005-0000-0000-0000A2010000}"/>
    <cellStyle name="Normal 2 5 2 2 4 2" xfId="419" xr:uid="{00000000-0005-0000-0000-0000A3010000}"/>
    <cellStyle name="Normal 2 5 2 2 4 2 2" xfId="420" xr:uid="{00000000-0005-0000-0000-0000A4010000}"/>
    <cellStyle name="Normal 2 5 2 2 4 3" xfId="421" xr:uid="{00000000-0005-0000-0000-0000A5010000}"/>
    <cellStyle name="Normal 2 5 2 2 4 3 2" xfId="422" xr:uid="{00000000-0005-0000-0000-0000A6010000}"/>
    <cellStyle name="Normal 2 5 2 2 4 4" xfId="423" xr:uid="{00000000-0005-0000-0000-0000A7010000}"/>
    <cellStyle name="Normal 2 5 2 2 4 4 2" xfId="424" xr:uid="{00000000-0005-0000-0000-0000A8010000}"/>
    <cellStyle name="Normal 2 5 2 2 5" xfId="425" xr:uid="{00000000-0005-0000-0000-0000A9010000}"/>
    <cellStyle name="Normal 2 5 2 2 5 2" xfId="426" xr:uid="{00000000-0005-0000-0000-0000AA010000}"/>
    <cellStyle name="Normal 2 5 2 2 5 3" xfId="427" xr:uid="{00000000-0005-0000-0000-0000AB010000}"/>
    <cellStyle name="Normal 2 5 2 2 6" xfId="428" xr:uid="{00000000-0005-0000-0000-0000AC010000}"/>
    <cellStyle name="Normal 2 5 2 2 7" xfId="429" xr:uid="{00000000-0005-0000-0000-0000AD010000}"/>
    <cellStyle name="Normal 2 5 2 2 8" xfId="430" xr:uid="{00000000-0005-0000-0000-0000AE010000}"/>
    <cellStyle name="Normal 2 5 2 2 9" xfId="431" xr:uid="{00000000-0005-0000-0000-0000AF010000}"/>
    <cellStyle name="Normal 2 5 2 3" xfId="432" xr:uid="{00000000-0005-0000-0000-0000B0010000}"/>
    <cellStyle name="Normal 2 5 2 4" xfId="433" xr:uid="{00000000-0005-0000-0000-0000B1010000}"/>
    <cellStyle name="Normal 2 5 2 5" xfId="434" xr:uid="{00000000-0005-0000-0000-0000B2010000}"/>
    <cellStyle name="Normal 2 5 2 6" xfId="435" xr:uid="{00000000-0005-0000-0000-0000B3010000}"/>
    <cellStyle name="Normal 2 5 2 6 2" xfId="436" xr:uid="{00000000-0005-0000-0000-0000B4010000}"/>
    <cellStyle name="Normal 2 5 2 6 2 2" xfId="437" xr:uid="{00000000-0005-0000-0000-0000B5010000}"/>
    <cellStyle name="Normal 2 5 2 6 2 2 2" xfId="438" xr:uid="{00000000-0005-0000-0000-0000B6010000}"/>
    <cellStyle name="Normal 2 5 2 6 2 3" xfId="439" xr:uid="{00000000-0005-0000-0000-0000B7010000}"/>
    <cellStyle name="Normal 2 5 2 6 2 3 2" xfId="440" xr:uid="{00000000-0005-0000-0000-0000B8010000}"/>
    <cellStyle name="Normal 2 5 2 6 2 4" xfId="441" xr:uid="{00000000-0005-0000-0000-0000B9010000}"/>
    <cellStyle name="Normal 2 5 2 6 2 4 2" xfId="442" xr:uid="{00000000-0005-0000-0000-0000BA010000}"/>
    <cellStyle name="Normal 2 5 2 6 3" xfId="443" xr:uid="{00000000-0005-0000-0000-0000BB010000}"/>
    <cellStyle name="Normal 2 5 2 6 3 2" xfId="444" xr:uid="{00000000-0005-0000-0000-0000BC010000}"/>
    <cellStyle name="Normal 2 5 2 6 3 3" xfId="445" xr:uid="{00000000-0005-0000-0000-0000BD010000}"/>
    <cellStyle name="Normal 2 5 2 6 4" xfId="446" xr:uid="{00000000-0005-0000-0000-0000BE010000}"/>
    <cellStyle name="Normal 2 5 2 6 4 2" xfId="447" xr:uid="{00000000-0005-0000-0000-0000BF010000}"/>
    <cellStyle name="Normal 2 5 2 6 4 3" xfId="448" xr:uid="{00000000-0005-0000-0000-0000C0010000}"/>
    <cellStyle name="Normal 2 5 2 6 5" xfId="449" xr:uid="{00000000-0005-0000-0000-0000C1010000}"/>
    <cellStyle name="Normal 2 5 2 6 6" xfId="450" xr:uid="{00000000-0005-0000-0000-0000C2010000}"/>
    <cellStyle name="Normal 2 5 2 6 7" xfId="451" xr:uid="{00000000-0005-0000-0000-0000C3010000}"/>
    <cellStyle name="Normal 2 5 2 6 8" xfId="452" xr:uid="{00000000-0005-0000-0000-0000C4010000}"/>
    <cellStyle name="Normal 2 5 2 7" xfId="453" xr:uid="{00000000-0005-0000-0000-0000C5010000}"/>
    <cellStyle name="Normal 2 5 2 7 2" xfId="454" xr:uid="{00000000-0005-0000-0000-0000C6010000}"/>
    <cellStyle name="Normal 2 5 2 7 3" xfId="455" xr:uid="{00000000-0005-0000-0000-0000C7010000}"/>
    <cellStyle name="Normal 2 5 2 7 4" xfId="456" xr:uid="{00000000-0005-0000-0000-0000C8010000}"/>
    <cellStyle name="Normal 2 5 2 7 5" xfId="457" xr:uid="{00000000-0005-0000-0000-0000C9010000}"/>
    <cellStyle name="Normal 2 5 2 7 6" xfId="458" xr:uid="{00000000-0005-0000-0000-0000CA010000}"/>
    <cellStyle name="Normal 2 5 2 8" xfId="459" xr:uid="{00000000-0005-0000-0000-0000CB010000}"/>
    <cellStyle name="Normal 2 5 2 9" xfId="460" xr:uid="{00000000-0005-0000-0000-0000CC010000}"/>
    <cellStyle name="Normal 2 5 2 9 2" xfId="461" xr:uid="{00000000-0005-0000-0000-0000CD010000}"/>
    <cellStyle name="Normal 2 5 3" xfId="462" xr:uid="{00000000-0005-0000-0000-0000CE010000}"/>
    <cellStyle name="Normal 2 5 4" xfId="463" xr:uid="{00000000-0005-0000-0000-0000CF010000}"/>
    <cellStyle name="Normal 2 5 5" xfId="464" xr:uid="{00000000-0005-0000-0000-0000D0010000}"/>
    <cellStyle name="Normal 2 5 6" xfId="465" xr:uid="{00000000-0005-0000-0000-0000D1010000}"/>
    <cellStyle name="Normal 2 5 7" xfId="466" xr:uid="{00000000-0005-0000-0000-0000D2010000}"/>
    <cellStyle name="Normal 2 5 7 2" xfId="467" xr:uid="{00000000-0005-0000-0000-0000D3010000}"/>
    <cellStyle name="Normal 2 5 7 2 2" xfId="468" xr:uid="{00000000-0005-0000-0000-0000D4010000}"/>
    <cellStyle name="Normal 2 5 7 2 2 2" xfId="469" xr:uid="{00000000-0005-0000-0000-0000D5010000}"/>
    <cellStyle name="Normal 2 5 7 2 2 2 2" xfId="470" xr:uid="{00000000-0005-0000-0000-0000D6010000}"/>
    <cellStyle name="Normal 2 5 7 2 2 3" xfId="471" xr:uid="{00000000-0005-0000-0000-0000D7010000}"/>
    <cellStyle name="Normal 2 5 7 2 2 3 2" xfId="472" xr:uid="{00000000-0005-0000-0000-0000D8010000}"/>
    <cellStyle name="Normal 2 5 7 2 2 4" xfId="473" xr:uid="{00000000-0005-0000-0000-0000D9010000}"/>
    <cellStyle name="Normal 2 5 7 2 2 4 2" xfId="474" xr:uid="{00000000-0005-0000-0000-0000DA010000}"/>
    <cellStyle name="Normal 2 5 7 2 3" xfId="475" xr:uid="{00000000-0005-0000-0000-0000DB010000}"/>
    <cellStyle name="Normal 2 5 7 2 3 2" xfId="476" xr:uid="{00000000-0005-0000-0000-0000DC010000}"/>
    <cellStyle name="Normal 2 5 7 2 3 3" xfId="477" xr:uid="{00000000-0005-0000-0000-0000DD010000}"/>
    <cellStyle name="Normal 2 5 7 2 4" xfId="478" xr:uid="{00000000-0005-0000-0000-0000DE010000}"/>
    <cellStyle name="Normal 2 5 7 2 4 2" xfId="479" xr:uid="{00000000-0005-0000-0000-0000DF010000}"/>
    <cellStyle name="Normal 2 5 7 2 4 3" xfId="480" xr:uid="{00000000-0005-0000-0000-0000E0010000}"/>
    <cellStyle name="Normal 2 5 7 2 5" xfId="481" xr:uid="{00000000-0005-0000-0000-0000E1010000}"/>
    <cellStyle name="Normal 2 5 7 2 6" xfId="482" xr:uid="{00000000-0005-0000-0000-0000E2010000}"/>
    <cellStyle name="Normal 2 5 7 2 7" xfId="483" xr:uid="{00000000-0005-0000-0000-0000E3010000}"/>
    <cellStyle name="Normal 2 5 7 2 8" xfId="484" xr:uid="{00000000-0005-0000-0000-0000E4010000}"/>
    <cellStyle name="Normal 2 5 7 3" xfId="485" xr:uid="{00000000-0005-0000-0000-0000E5010000}"/>
    <cellStyle name="Normal 2 5 7 3 2" xfId="486" xr:uid="{00000000-0005-0000-0000-0000E6010000}"/>
    <cellStyle name="Normal 2 5 7 3 3" xfId="487" xr:uid="{00000000-0005-0000-0000-0000E7010000}"/>
    <cellStyle name="Normal 2 5 7 4" xfId="488" xr:uid="{00000000-0005-0000-0000-0000E8010000}"/>
    <cellStyle name="Normal 2 5 7 4 2" xfId="489" xr:uid="{00000000-0005-0000-0000-0000E9010000}"/>
    <cellStyle name="Normal 2 5 7 4 3" xfId="490" xr:uid="{00000000-0005-0000-0000-0000EA010000}"/>
    <cellStyle name="Normal 2 5 7 4 4" xfId="491" xr:uid="{00000000-0005-0000-0000-0000EB010000}"/>
    <cellStyle name="Normal 2 5 7 4 5" xfId="492" xr:uid="{00000000-0005-0000-0000-0000EC010000}"/>
    <cellStyle name="Normal 2 5 7 4 6" xfId="493" xr:uid="{00000000-0005-0000-0000-0000ED010000}"/>
    <cellStyle name="Normal 2 5 7 5" xfId="494" xr:uid="{00000000-0005-0000-0000-0000EE010000}"/>
    <cellStyle name="Normal 2 5 7 6" xfId="495" xr:uid="{00000000-0005-0000-0000-0000EF010000}"/>
    <cellStyle name="Normal 2 5 7 6 2" xfId="496" xr:uid="{00000000-0005-0000-0000-0000F0010000}"/>
    <cellStyle name="Normal 2 5 7 7" xfId="497" xr:uid="{00000000-0005-0000-0000-0000F1010000}"/>
    <cellStyle name="Normal 2 5 7 7 2" xfId="498" xr:uid="{00000000-0005-0000-0000-0000F2010000}"/>
    <cellStyle name="Normal 2 5 8" xfId="499" xr:uid="{00000000-0005-0000-0000-0000F3010000}"/>
    <cellStyle name="Normal 2 5 8 2" xfId="500" xr:uid="{00000000-0005-0000-0000-0000F4010000}"/>
    <cellStyle name="Normal 2 5 8 3" xfId="501" xr:uid="{00000000-0005-0000-0000-0000F5010000}"/>
    <cellStyle name="Normal 2 5 9" xfId="502" xr:uid="{00000000-0005-0000-0000-0000F6010000}"/>
    <cellStyle name="Normal 2 5 9 2" xfId="503" xr:uid="{00000000-0005-0000-0000-0000F7010000}"/>
    <cellStyle name="Normal 2 5 9 3" xfId="504" xr:uid="{00000000-0005-0000-0000-0000F8010000}"/>
    <cellStyle name="Normal 2 6" xfId="505" xr:uid="{00000000-0005-0000-0000-0000F9010000}"/>
    <cellStyle name="Normal 2 7" xfId="506" xr:uid="{00000000-0005-0000-0000-0000FA010000}"/>
    <cellStyle name="Normal 2 8" xfId="507" xr:uid="{00000000-0005-0000-0000-0000FB010000}"/>
    <cellStyle name="Normal 2 8 10" xfId="508" xr:uid="{00000000-0005-0000-0000-0000FC010000}"/>
    <cellStyle name="Normal 2 8 11" xfId="509" xr:uid="{00000000-0005-0000-0000-0000FD010000}"/>
    <cellStyle name="Normal 2 8 12" xfId="510" xr:uid="{00000000-0005-0000-0000-0000FE010000}"/>
    <cellStyle name="Normal 2 8 2" xfId="511" xr:uid="{00000000-0005-0000-0000-0000FF010000}"/>
    <cellStyle name="Normal 2 8 2 2" xfId="512" xr:uid="{00000000-0005-0000-0000-000000020000}"/>
    <cellStyle name="Normal 2 8 2 2 2" xfId="513" xr:uid="{00000000-0005-0000-0000-000001020000}"/>
    <cellStyle name="Normal 2 8 2 2 2 2" xfId="514" xr:uid="{00000000-0005-0000-0000-000002020000}"/>
    <cellStyle name="Normal 2 8 2 2 2 2 2" xfId="515" xr:uid="{00000000-0005-0000-0000-000003020000}"/>
    <cellStyle name="Normal 2 8 2 2 2 3" xfId="516" xr:uid="{00000000-0005-0000-0000-000004020000}"/>
    <cellStyle name="Normal 2 8 2 2 2 3 2" xfId="517" xr:uid="{00000000-0005-0000-0000-000005020000}"/>
    <cellStyle name="Normal 2 8 2 2 2 4" xfId="518" xr:uid="{00000000-0005-0000-0000-000006020000}"/>
    <cellStyle name="Normal 2 8 2 2 2 4 2" xfId="519" xr:uid="{00000000-0005-0000-0000-000007020000}"/>
    <cellStyle name="Normal 2 8 2 2 3" xfId="520" xr:uid="{00000000-0005-0000-0000-000008020000}"/>
    <cellStyle name="Normal 2 8 2 2 3 2" xfId="521" xr:uid="{00000000-0005-0000-0000-000009020000}"/>
    <cellStyle name="Normal 2 8 2 2 3 3" xfId="522" xr:uid="{00000000-0005-0000-0000-00000A020000}"/>
    <cellStyle name="Normal 2 8 2 2 4" xfId="523" xr:uid="{00000000-0005-0000-0000-00000B020000}"/>
    <cellStyle name="Normal 2 8 2 2 4 2" xfId="524" xr:uid="{00000000-0005-0000-0000-00000C020000}"/>
    <cellStyle name="Normal 2 8 2 2 4 3" xfId="525" xr:uid="{00000000-0005-0000-0000-00000D020000}"/>
    <cellStyle name="Normal 2 8 2 2 5" xfId="526" xr:uid="{00000000-0005-0000-0000-00000E020000}"/>
    <cellStyle name="Normal 2 8 2 2 6" xfId="527" xr:uid="{00000000-0005-0000-0000-00000F020000}"/>
    <cellStyle name="Normal 2 8 2 2 7" xfId="528" xr:uid="{00000000-0005-0000-0000-000010020000}"/>
    <cellStyle name="Normal 2 8 2 2 8" xfId="529" xr:uid="{00000000-0005-0000-0000-000011020000}"/>
    <cellStyle name="Normal 2 8 2 3" xfId="530" xr:uid="{00000000-0005-0000-0000-000012020000}"/>
    <cellStyle name="Normal 2 8 2 3 2" xfId="531" xr:uid="{00000000-0005-0000-0000-000013020000}"/>
    <cellStyle name="Normal 2 8 2 3 3" xfId="532" xr:uid="{00000000-0005-0000-0000-000014020000}"/>
    <cellStyle name="Normal 2 8 2 4" xfId="533" xr:uid="{00000000-0005-0000-0000-000015020000}"/>
    <cellStyle name="Normal 2 8 2 4 2" xfId="534" xr:uid="{00000000-0005-0000-0000-000016020000}"/>
    <cellStyle name="Normal 2 8 2 4 3" xfId="535" xr:uid="{00000000-0005-0000-0000-000017020000}"/>
    <cellStyle name="Normal 2 8 2 4 4" xfId="536" xr:uid="{00000000-0005-0000-0000-000018020000}"/>
    <cellStyle name="Normal 2 8 2 4 5" xfId="537" xr:uid="{00000000-0005-0000-0000-000019020000}"/>
    <cellStyle name="Normal 2 8 2 4 6" xfId="538" xr:uid="{00000000-0005-0000-0000-00001A020000}"/>
    <cellStyle name="Normal 2 8 2 5" xfId="539" xr:uid="{00000000-0005-0000-0000-00001B020000}"/>
    <cellStyle name="Normal 2 8 2 6" xfId="540" xr:uid="{00000000-0005-0000-0000-00001C020000}"/>
    <cellStyle name="Normal 2 8 2 6 2" xfId="541" xr:uid="{00000000-0005-0000-0000-00001D020000}"/>
    <cellStyle name="Normal 2 8 2 7" xfId="542" xr:uid="{00000000-0005-0000-0000-00001E020000}"/>
    <cellStyle name="Normal 2 8 2 7 2" xfId="543" xr:uid="{00000000-0005-0000-0000-00001F020000}"/>
    <cellStyle name="Normal 2 8 3" xfId="544" xr:uid="{00000000-0005-0000-0000-000020020000}"/>
    <cellStyle name="Normal 2 8 3 2" xfId="545" xr:uid="{00000000-0005-0000-0000-000021020000}"/>
    <cellStyle name="Normal 2 8 3 3" xfId="546" xr:uid="{00000000-0005-0000-0000-000022020000}"/>
    <cellStyle name="Normal 2 8 4" xfId="547" xr:uid="{00000000-0005-0000-0000-000023020000}"/>
    <cellStyle name="Normal 2 8 4 2" xfId="548" xr:uid="{00000000-0005-0000-0000-000024020000}"/>
    <cellStyle name="Normal 2 8 4 3" xfId="549" xr:uid="{00000000-0005-0000-0000-000025020000}"/>
    <cellStyle name="Normal 2 8 5" xfId="550" xr:uid="{00000000-0005-0000-0000-000026020000}"/>
    <cellStyle name="Normal 2 8 5 2" xfId="551" xr:uid="{00000000-0005-0000-0000-000027020000}"/>
    <cellStyle name="Normal 2 8 5 3" xfId="552" xr:uid="{00000000-0005-0000-0000-000028020000}"/>
    <cellStyle name="Normal 2 8 6" xfId="553" xr:uid="{00000000-0005-0000-0000-000029020000}"/>
    <cellStyle name="Normal 2 8 6 2" xfId="554" xr:uid="{00000000-0005-0000-0000-00002A020000}"/>
    <cellStyle name="Normal 2 8 6 2 2" xfId="555" xr:uid="{00000000-0005-0000-0000-00002B020000}"/>
    <cellStyle name="Normal 2 8 6 2 3" xfId="556" xr:uid="{00000000-0005-0000-0000-00002C020000}"/>
    <cellStyle name="Normal 2 8 6 2 4" xfId="557" xr:uid="{00000000-0005-0000-0000-00002D020000}"/>
    <cellStyle name="Normal 2 8 6 2 5" xfId="558" xr:uid="{00000000-0005-0000-0000-00002E020000}"/>
    <cellStyle name="Normal 2 8 6 2 6" xfId="559" xr:uid="{00000000-0005-0000-0000-00002F020000}"/>
    <cellStyle name="Normal 2 8 6 3" xfId="560" xr:uid="{00000000-0005-0000-0000-000030020000}"/>
    <cellStyle name="Normal 2 8 6 4" xfId="561" xr:uid="{00000000-0005-0000-0000-000031020000}"/>
    <cellStyle name="Normal 2 8 6 5" xfId="562" xr:uid="{00000000-0005-0000-0000-000032020000}"/>
    <cellStyle name="Normal 2 8 6 5 2" xfId="563" xr:uid="{00000000-0005-0000-0000-000033020000}"/>
    <cellStyle name="Normal 2 8 6 6" xfId="564" xr:uid="{00000000-0005-0000-0000-000034020000}"/>
    <cellStyle name="Normal 2 8 6 6 2" xfId="565" xr:uid="{00000000-0005-0000-0000-000035020000}"/>
    <cellStyle name="Normal 2 8 7" xfId="566" xr:uid="{00000000-0005-0000-0000-000036020000}"/>
    <cellStyle name="Normal 2 8 7 2" xfId="567" xr:uid="{00000000-0005-0000-0000-000037020000}"/>
    <cellStyle name="Normal 2 8 7 2 2" xfId="568" xr:uid="{00000000-0005-0000-0000-000038020000}"/>
    <cellStyle name="Normal 2 8 7 3" xfId="569" xr:uid="{00000000-0005-0000-0000-000039020000}"/>
    <cellStyle name="Normal 2 8 7 3 2" xfId="570" xr:uid="{00000000-0005-0000-0000-00003A020000}"/>
    <cellStyle name="Normal 2 8 7 4" xfId="571" xr:uid="{00000000-0005-0000-0000-00003B020000}"/>
    <cellStyle name="Normal 2 8 7 4 2" xfId="572" xr:uid="{00000000-0005-0000-0000-00003C020000}"/>
    <cellStyle name="Normal 2 8 8" xfId="573" xr:uid="{00000000-0005-0000-0000-00003D020000}"/>
    <cellStyle name="Normal 2 8 8 2" xfId="574" xr:uid="{00000000-0005-0000-0000-00003E020000}"/>
    <cellStyle name="Normal 2 8 8 3" xfId="575" xr:uid="{00000000-0005-0000-0000-00003F020000}"/>
    <cellStyle name="Normal 2 8 9" xfId="576" xr:uid="{00000000-0005-0000-0000-000040020000}"/>
    <cellStyle name="Normal 2 9" xfId="577" xr:uid="{00000000-0005-0000-0000-000041020000}"/>
    <cellStyle name="Normal 2 9 2" xfId="578" xr:uid="{00000000-0005-0000-0000-000042020000}"/>
    <cellStyle name="Normal 2 9 3" xfId="579" xr:uid="{00000000-0005-0000-0000-000043020000}"/>
    <cellStyle name="Normal 3" xfId="580" xr:uid="{00000000-0005-0000-0000-000044020000}"/>
    <cellStyle name="Normal 3 2" xfId="581" xr:uid="{00000000-0005-0000-0000-000045020000}"/>
    <cellStyle name="Normal 3 3" xfId="582" xr:uid="{00000000-0005-0000-0000-000046020000}"/>
    <cellStyle name="Normal 3 3 2" xfId="583" xr:uid="{00000000-0005-0000-0000-000047020000}"/>
    <cellStyle name="Normal 4" xfId="584" xr:uid="{00000000-0005-0000-0000-000048020000}"/>
    <cellStyle name="Normal 4 2" xfId="585" xr:uid="{00000000-0005-0000-0000-000049020000}"/>
    <cellStyle name="Normal 4 3" xfId="586" xr:uid="{00000000-0005-0000-0000-00004A020000}"/>
    <cellStyle name="Normal 5" xfId="587" xr:uid="{00000000-0005-0000-0000-00004B020000}"/>
    <cellStyle name="Normal 5 2" xfId="588" xr:uid="{00000000-0005-0000-0000-00004C020000}"/>
    <cellStyle name="Normal 6" xfId="589" xr:uid="{00000000-0005-0000-0000-00004D020000}"/>
    <cellStyle name="Normal 6 10" xfId="590" xr:uid="{00000000-0005-0000-0000-00004E020000}"/>
    <cellStyle name="Normal 6 11" xfId="591" xr:uid="{00000000-0005-0000-0000-00004F020000}"/>
    <cellStyle name="Normal 6 12" xfId="592" xr:uid="{00000000-0005-0000-0000-000050020000}"/>
    <cellStyle name="Normal 6 13" xfId="593" xr:uid="{00000000-0005-0000-0000-000051020000}"/>
    <cellStyle name="Normal 6 14" xfId="594" xr:uid="{00000000-0005-0000-0000-000052020000}"/>
    <cellStyle name="Normal 6 2" xfId="595" xr:uid="{00000000-0005-0000-0000-000053020000}"/>
    <cellStyle name="Normal 6 3" xfId="596" xr:uid="{00000000-0005-0000-0000-000054020000}"/>
    <cellStyle name="Normal 6 4" xfId="597" xr:uid="{00000000-0005-0000-0000-000055020000}"/>
    <cellStyle name="Normal 6 5" xfId="598" xr:uid="{00000000-0005-0000-0000-000056020000}"/>
    <cellStyle name="Normal 6 6" xfId="599" xr:uid="{00000000-0005-0000-0000-000057020000}"/>
    <cellStyle name="Normal 6 7" xfId="600" xr:uid="{00000000-0005-0000-0000-000058020000}"/>
    <cellStyle name="Normal 6 8" xfId="601" xr:uid="{00000000-0005-0000-0000-000059020000}"/>
    <cellStyle name="Normal 6 9" xfId="602" xr:uid="{00000000-0005-0000-0000-00005A020000}"/>
    <cellStyle name="Normal 7" xfId="603" xr:uid="{00000000-0005-0000-0000-00005B020000}"/>
    <cellStyle name="Normal 8" xfId="604" xr:uid="{00000000-0005-0000-0000-00005C020000}"/>
    <cellStyle name="Normal 9 10" xfId="605" xr:uid="{00000000-0005-0000-0000-00005D020000}"/>
    <cellStyle name="Normal 9 10 2" xfId="606" xr:uid="{00000000-0005-0000-0000-00005E020000}"/>
    <cellStyle name="Normal 9 11" xfId="607" xr:uid="{00000000-0005-0000-0000-00005F020000}"/>
    <cellStyle name="Normal 9 11 2" xfId="608" xr:uid="{00000000-0005-0000-0000-000060020000}"/>
    <cellStyle name="Normal 9 12" xfId="609" xr:uid="{00000000-0005-0000-0000-000061020000}"/>
    <cellStyle name="Normal 9 13" xfId="610" xr:uid="{00000000-0005-0000-0000-000062020000}"/>
    <cellStyle name="Normal 9 2" xfId="611" xr:uid="{00000000-0005-0000-0000-000063020000}"/>
    <cellStyle name="Normal 9 2 2" xfId="612" xr:uid="{00000000-0005-0000-0000-000064020000}"/>
    <cellStyle name="Normal 9 2 3" xfId="613" xr:uid="{00000000-0005-0000-0000-000065020000}"/>
    <cellStyle name="Normal 9 3" xfId="614" xr:uid="{00000000-0005-0000-0000-000066020000}"/>
    <cellStyle name="Normal 9 3 2" xfId="615" xr:uid="{00000000-0005-0000-0000-000067020000}"/>
    <cellStyle name="Normal 9 3 3" xfId="616" xr:uid="{00000000-0005-0000-0000-000068020000}"/>
    <cellStyle name="Normal 9 4" xfId="617" xr:uid="{00000000-0005-0000-0000-000069020000}"/>
    <cellStyle name="Normal 9 4 2" xfId="618" xr:uid="{00000000-0005-0000-0000-00006A020000}"/>
    <cellStyle name="Normal 9 4 3" xfId="619" xr:uid="{00000000-0005-0000-0000-00006B020000}"/>
    <cellStyle name="Normal 9 5" xfId="620" xr:uid="{00000000-0005-0000-0000-00006C020000}"/>
    <cellStyle name="Normal 9 5 2" xfId="621" xr:uid="{00000000-0005-0000-0000-00006D020000}"/>
    <cellStyle name="Normal 9 5 3" xfId="622" xr:uid="{00000000-0005-0000-0000-00006E020000}"/>
    <cellStyle name="Normal 9 6" xfId="623" xr:uid="{00000000-0005-0000-0000-00006F020000}"/>
    <cellStyle name="Normal 9 6 2" xfId="624" xr:uid="{00000000-0005-0000-0000-000070020000}"/>
    <cellStyle name="Normal 9 6 3" xfId="625" xr:uid="{00000000-0005-0000-0000-000071020000}"/>
    <cellStyle name="Normal 9 7" xfId="626" xr:uid="{00000000-0005-0000-0000-000072020000}"/>
    <cellStyle name="Normal 9 7 2" xfId="627" xr:uid="{00000000-0005-0000-0000-000073020000}"/>
    <cellStyle name="Normal 9 7 3" xfId="628" xr:uid="{00000000-0005-0000-0000-000074020000}"/>
    <cellStyle name="Normal 9 8" xfId="629" xr:uid="{00000000-0005-0000-0000-000075020000}"/>
    <cellStyle name="Normal 9 8 2" xfId="630" xr:uid="{00000000-0005-0000-0000-000076020000}"/>
    <cellStyle name="Normal 9 8 3" xfId="631" xr:uid="{00000000-0005-0000-0000-000077020000}"/>
    <cellStyle name="Normal 9 9" xfId="632" xr:uid="{00000000-0005-0000-0000-000078020000}"/>
    <cellStyle name="Normal 9 9 2" xfId="633" xr:uid="{00000000-0005-0000-0000-000079020000}"/>
    <cellStyle name="Notas 2" xfId="634" xr:uid="{00000000-0005-0000-0000-00007A020000}"/>
    <cellStyle name="Notas 2 2" xfId="635" xr:uid="{00000000-0005-0000-0000-00007B020000}"/>
    <cellStyle name="Notas 2 3" xfId="636" xr:uid="{00000000-0005-0000-0000-00007C020000}"/>
    <cellStyle name="Notas 3" xfId="637" xr:uid="{00000000-0005-0000-0000-00007D020000}"/>
    <cellStyle name="Notas 3 2" xfId="638" xr:uid="{00000000-0005-0000-0000-00007E020000}"/>
    <cellStyle name="Notas 3 3" xfId="639" xr:uid="{00000000-0005-0000-0000-00007F020000}"/>
    <cellStyle name="Note" xfId="640" xr:uid="{00000000-0005-0000-0000-000080020000}"/>
    <cellStyle name="Output" xfId="641" xr:uid="{00000000-0005-0000-0000-000081020000}"/>
    <cellStyle name="Porcentaje" xfId="642" builtinId="5"/>
    <cellStyle name="Porcentaje 2" xfId="643" xr:uid="{00000000-0005-0000-0000-000083020000}"/>
    <cellStyle name="Porcentaje 2 2" xfId="644" xr:uid="{00000000-0005-0000-0000-000084020000}"/>
    <cellStyle name="Porcentaje 3" xfId="645" xr:uid="{00000000-0005-0000-0000-000085020000}"/>
    <cellStyle name="Porcentaje 4" xfId="646" xr:uid="{00000000-0005-0000-0000-000086020000}"/>
    <cellStyle name="Porcentaje 4 2" xfId="647" xr:uid="{00000000-0005-0000-0000-000087020000}"/>
    <cellStyle name="Porcentaje 5" xfId="648" xr:uid="{00000000-0005-0000-0000-000088020000}"/>
    <cellStyle name="Porcentaje 6" xfId="649" xr:uid="{00000000-0005-0000-0000-000089020000}"/>
    <cellStyle name="Porcentaje 6 2" xfId="650" xr:uid="{00000000-0005-0000-0000-00008A020000}"/>
    <cellStyle name="Porcentaje 6 3" xfId="651" xr:uid="{00000000-0005-0000-0000-00008B020000}"/>
    <cellStyle name="Porcentual 2" xfId="652" xr:uid="{00000000-0005-0000-0000-00008C020000}"/>
    <cellStyle name="Porcentual 2 10" xfId="653" xr:uid="{00000000-0005-0000-0000-00008D020000}"/>
    <cellStyle name="Porcentual 2 11" xfId="654" xr:uid="{00000000-0005-0000-0000-00008E020000}"/>
    <cellStyle name="Porcentual 2 12" xfId="655" xr:uid="{00000000-0005-0000-0000-00008F020000}"/>
    <cellStyle name="Porcentual 2 2" xfId="656" xr:uid="{00000000-0005-0000-0000-000090020000}"/>
    <cellStyle name="Porcentual 2 3" xfId="657" xr:uid="{00000000-0005-0000-0000-000091020000}"/>
    <cellStyle name="Porcentual 2 4" xfId="658" xr:uid="{00000000-0005-0000-0000-000092020000}"/>
    <cellStyle name="Porcentual 2 5" xfId="659" xr:uid="{00000000-0005-0000-0000-000093020000}"/>
    <cellStyle name="Porcentual 2 6" xfId="660" xr:uid="{00000000-0005-0000-0000-000094020000}"/>
    <cellStyle name="Porcentual 2 7" xfId="661" xr:uid="{00000000-0005-0000-0000-000095020000}"/>
    <cellStyle name="Porcentual 2 8" xfId="662" xr:uid="{00000000-0005-0000-0000-000096020000}"/>
    <cellStyle name="Porcentual 2 9" xfId="663" xr:uid="{00000000-0005-0000-0000-000097020000}"/>
    <cellStyle name="Porcentual 3" xfId="664" xr:uid="{00000000-0005-0000-0000-000098020000}"/>
    <cellStyle name="Porcentual 3 2" xfId="665" xr:uid="{00000000-0005-0000-0000-000099020000}"/>
    <cellStyle name="Porcentual 4" xfId="666" xr:uid="{00000000-0005-0000-0000-00009A020000}"/>
    <cellStyle name="Porcentual 4 2" xfId="667" xr:uid="{00000000-0005-0000-0000-00009B020000}"/>
    <cellStyle name="ROBERTO" xfId="668" xr:uid="{00000000-0005-0000-0000-00009C020000}"/>
    <cellStyle name="Salida 2" xfId="669" xr:uid="{00000000-0005-0000-0000-00009D020000}"/>
    <cellStyle name="Salida 2 2" xfId="670" xr:uid="{00000000-0005-0000-0000-00009E020000}"/>
    <cellStyle name="Salida 2 3" xfId="671" xr:uid="{00000000-0005-0000-0000-00009F020000}"/>
    <cellStyle name="Salida 3" xfId="672" xr:uid="{00000000-0005-0000-0000-0000A0020000}"/>
    <cellStyle name="Texto de advertencia 2" xfId="673" xr:uid="{00000000-0005-0000-0000-0000A1020000}"/>
    <cellStyle name="Texto de advertencia 2 2" xfId="674" xr:uid="{00000000-0005-0000-0000-0000A2020000}"/>
    <cellStyle name="Texto de advertencia 2 3" xfId="675" xr:uid="{00000000-0005-0000-0000-0000A3020000}"/>
    <cellStyle name="Texto explicativo 2" xfId="676" xr:uid="{00000000-0005-0000-0000-0000A4020000}"/>
    <cellStyle name="Texto explicativo 2 2" xfId="677" xr:uid="{00000000-0005-0000-0000-0000A5020000}"/>
    <cellStyle name="Texto explicativo 2 3" xfId="678" xr:uid="{00000000-0005-0000-0000-0000A6020000}"/>
    <cellStyle name="Title" xfId="679" xr:uid="{00000000-0005-0000-0000-0000A7020000}"/>
    <cellStyle name="Título 1 2" xfId="680" xr:uid="{00000000-0005-0000-0000-0000A8020000}"/>
    <cellStyle name="Título 1 2 2" xfId="681" xr:uid="{00000000-0005-0000-0000-0000A9020000}"/>
    <cellStyle name="Título 1 2 3" xfId="682" xr:uid="{00000000-0005-0000-0000-0000AA020000}"/>
    <cellStyle name="Título 2 2" xfId="683" xr:uid="{00000000-0005-0000-0000-0000AB020000}"/>
    <cellStyle name="Título 2 2 2" xfId="684" xr:uid="{00000000-0005-0000-0000-0000AC020000}"/>
    <cellStyle name="Título 2 2 3" xfId="685" xr:uid="{00000000-0005-0000-0000-0000AD020000}"/>
    <cellStyle name="Título 2 3" xfId="686" xr:uid="{00000000-0005-0000-0000-0000AE020000}"/>
    <cellStyle name="Título 3 2" xfId="687" xr:uid="{00000000-0005-0000-0000-0000AF020000}"/>
    <cellStyle name="Título 3 2 2" xfId="688" xr:uid="{00000000-0005-0000-0000-0000B0020000}"/>
    <cellStyle name="Título 3 2 3" xfId="689" xr:uid="{00000000-0005-0000-0000-0000B1020000}"/>
    <cellStyle name="Título 3 3" xfId="690" xr:uid="{00000000-0005-0000-0000-0000B2020000}"/>
    <cellStyle name="Título 4" xfId="691" xr:uid="{00000000-0005-0000-0000-0000B3020000}"/>
    <cellStyle name="Título 4 2" xfId="692" xr:uid="{00000000-0005-0000-0000-0000B4020000}"/>
    <cellStyle name="Título 4 3" xfId="693" xr:uid="{00000000-0005-0000-0000-0000B5020000}"/>
    <cellStyle name="Título 5" xfId="694" xr:uid="{00000000-0005-0000-0000-0000B6020000}"/>
    <cellStyle name="Total 2" xfId="695" xr:uid="{00000000-0005-0000-0000-0000B7020000}"/>
    <cellStyle name="Total 2 2" xfId="696" xr:uid="{00000000-0005-0000-0000-0000B8020000}"/>
    <cellStyle name="Total 2 3" xfId="697" xr:uid="{00000000-0005-0000-0000-0000B9020000}"/>
    <cellStyle name="Total 3" xfId="698" xr:uid="{00000000-0005-0000-0000-0000BA020000}"/>
    <cellStyle name="Warning Text" xfId="699" xr:uid="{00000000-0005-0000-0000-0000BB020000}"/>
  </cellStyles>
  <dxfs count="0"/>
  <tableStyles count="0" defaultTableStyle="TableStyleMedium9" defaultPivotStyle="PivotStyleLight16"/>
  <colors>
    <mruColors>
      <color rgb="FF9F9F9F"/>
      <color rgb="FF3798A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NÚMERO DE TRABAJADORES POR ACTIVIDAD - DIRECTOS</a:t>
            </a:r>
          </a:p>
        </c:rich>
      </c:tx>
      <c:layout>
        <c:manualLayout>
          <c:xMode val="edge"/>
          <c:yMode val="edge"/>
          <c:x val="0.16496267308840237"/>
          <c:y val="4.1095676376475584E-2"/>
        </c:manualLayout>
      </c:layout>
      <c:overlay val="0"/>
      <c:spPr>
        <a:solidFill>
          <a:srgbClr val="3798A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92387989274138"/>
          <c:y val="0.40830521216141402"/>
          <c:w val="0.56008146639511203"/>
          <c:h val="0.381776603184117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7E-4EE8-A24F-3F86C9CBB6C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7E-4EE8-A24F-3F86C9CBB6C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7E-4EE8-A24F-3F86C9CBB6C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7E-4EE8-A24F-3F86C9CBB6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877E-4EE8-A24F-3F86C9CBB6C6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77E-4EE8-A24F-3F86C9CBB6C6}"/>
              </c:ext>
            </c:extLst>
          </c:dPt>
          <c:dLbls>
            <c:dLbl>
              <c:idx val="0"/>
              <c:layout>
                <c:manualLayout>
                  <c:x val="2.5747871129143479E-2"/>
                  <c:y val="-5.2334686537885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E-4EE8-A24F-3F86C9CBB6C6}"/>
                </c:ext>
              </c:extLst>
            </c:dLbl>
            <c:dLbl>
              <c:idx val="1"/>
              <c:layout>
                <c:manualLayout>
                  <c:x val="3.7058648204558446E-2"/>
                  <c:y val="7.1982506222286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E-4EE8-A24F-3F86C9CBB6C6}"/>
                </c:ext>
              </c:extLst>
            </c:dLbl>
            <c:dLbl>
              <c:idx val="2"/>
              <c:layout>
                <c:manualLayout>
                  <c:x val="-3.8110343131752114E-2"/>
                  <c:y val="4.2878965388841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7E-4EE8-A24F-3F86C9CBB6C6}"/>
                </c:ext>
              </c:extLst>
            </c:dLbl>
            <c:dLbl>
              <c:idx val="3"/>
              <c:layout>
                <c:manualLayout>
                  <c:x val="-5.4654791238030472E-2"/>
                  <c:y val="3.301460501752964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7E-4EE8-A24F-3F86C9CBB6C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15679CB-8757-4D6D-815E-FF874D8AC3A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AF44E71-117D-40AB-B994-B2BA83AF557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77E-4EE8-A24F-3F86C9CBB6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'6.1 Total Directos'!$J$21:$J$26</c:f>
              <c:strCache>
                <c:ptCount val="6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  <c:pt idx="3">
                  <c:v>Comercialización</c:v>
                </c:pt>
                <c:pt idx="4">
                  <c:v>Administración</c:v>
                </c:pt>
                <c:pt idx="5">
                  <c:v>Servicios auxiliares</c:v>
                </c:pt>
              </c:strCache>
            </c:strRef>
          </c:cat>
          <c:val>
            <c:numRef>
              <c:f>'6.1 Total Directos'!$K$21:$K$26</c:f>
              <c:numCache>
                <c:formatCode>#,##0</c:formatCode>
                <c:ptCount val="6"/>
                <c:pt idx="0">
                  <c:v>25.988279168886518</c:v>
                </c:pt>
                <c:pt idx="1">
                  <c:v>9.3233883857218967</c:v>
                </c:pt>
                <c:pt idx="2">
                  <c:v>20.074587107085776</c:v>
                </c:pt>
                <c:pt idx="3">
                  <c:v>13.031433137986149</c:v>
                </c:pt>
                <c:pt idx="4">
                  <c:v>30.495471497069794</c:v>
                </c:pt>
                <c:pt idx="5">
                  <c:v>1.0868407032498668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7E-4EE8-A24F-3F86C9CB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VENTA DE ENERGÍA ELÉCTRICA POR TRABAJADOR EN LAS EMPRESAS POR DISTRIBUCIÓN</a:t>
            </a:r>
          </a:p>
        </c:rich>
      </c:tx>
      <c:layout>
        <c:manualLayout>
          <c:xMode val="edge"/>
          <c:yMode val="edge"/>
          <c:x val="0.16977949184923313"/>
          <c:y val="3.2184067269369107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992615208813185"/>
          <c:y val="0.15172447854812893"/>
          <c:w val="0.79361108432874461"/>
          <c:h val="0.6711246251170395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'6.6 Distrib'!$Y$153:$Y$162</c:f>
              <c:strCache>
                <c:ptCount val="10"/>
                <c:pt idx="0">
                  <c:v>COELVISA</c:v>
                </c:pt>
                <c:pt idx="1">
                  <c:v>SEAL</c:v>
                </c:pt>
                <c:pt idx="2">
                  <c:v>ELS</c:v>
                </c:pt>
                <c:pt idx="3">
                  <c:v>ELSE</c:v>
                </c:pt>
                <c:pt idx="4">
                  <c:v>ELNM</c:v>
                </c:pt>
                <c:pt idx="5">
                  <c:v>ELPUNO</c:v>
                </c:pt>
                <c:pt idx="6">
                  <c:v>ELOR</c:v>
                </c:pt>
                <c:pt idx="7">
                  <c:v>ELN</c:v>
                </c:pt>
                <c:pt idx="8">
                  <c:v>LUZ DEL SUR</c:v>
                </c:pt>
                <c:pt idx="9">
                  <c:v>ELDUNAS</c:v>
                </c:pt>
              </c:strCache>
            </c:strRef>
          </c:cat>
          <c:val>
            <c:numRef>
              <c:f>'6.6 Distrib'!$Z$153:$Z$162</c:f>
              <c:numCache>
                <c:formatCode>0</c:formatCode>
                <c:ptCount val="10"/>
                <c:pt idx="0">
                  <c:v>12.837193888888894</c:v>
                </c:pt>
                <c:pt idx="1">
                  <c:v>4.7938967669724741</c:v>
                </c:pt>
                <c:pt idx="2">
                  <c:v>2.5975365424503316</c:v>
                </c:pt>
                <c:pt idx="3">
                  <c:v>2.4525300952029521</c:v>
                </c:pt>
                <c:pt idx="4">
                  <c:v>2.3509429189856985</c:v>
                </c:pt>
                <c:pt idx="5">
                  <c:v>1.9827510673714284</c:v>
                </c:pt>
                <c:pt idx="6">
                  <c:v>1.9145801340961093</c:v>
                </c:pt>
                <c:pt idx="7">
                  <c:v>1.871953357575</c:v>
                </c:pt>
                <c:pt idx="8">
                  <c:v>1.4038201734863638</c:v>
                </c:pt>
                <c:pt idx="9">
                  <c:v>1.0699635155786358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F-446B-A8C6-7F38A1670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0417792"/>
        <c:axId val="110419328"/>
      </c:barChart>
      <c:catAx>
        <c:axId val="11041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1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1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 / TRABAJADOR</a:t>
                </a:r>
              </a:p>
            </c:rich>
          </c:tx>
          <c:layout>
            <c:manualLayout>
              <c:xMode val="edge"/>
              <c:yMode val="edge"/>
              <c:x val="0.4606068527148392"/>
              <c:y val="0.912645572081267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1779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NÚMERO DE CLIENTES POR TRABAJADOR EN LAS EMPRESAS DE DISTRIBUCIÓN</a:t>
            </a:r>
          </a:p>
        </c:rich>
      </c:tx>
      <c:layout>
        <c:manualLayout>
          <c:xMode val="edge"/>
          <c:yMode val="edge"/>
          <c:x val="0.16067652347476666"/>
          <c:y val="3.2258009512152047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16437477425413569"/>
          <c:y val="0.17511520737327188"/>
          <c:w val="0.76585791454967211"/>
          <c:h val="0.645161290322580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D-4392-AC83-00EB96FDFD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D-4392-AC83-00EB96FDFD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D-4392-AC83-00EB96FDFD1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D-4392-AC83-00EB96FDFD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D-4392-AC83-00EB96FDFD1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D-4392-AC83-00EB96FDFD1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D-4392-AC83-00EB96FDFD1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D-4392-AC83-00EB96FDFD1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D-4392-AC83-00EB96FDFD1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D-4392-AC83-00EB96FDFD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D-4392-AC83-00EB96FDFD1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D-4392-AC83-00EB96FDFD1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D-4392-AC83-00EB96FDFD1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'6.6 Distrib'!$U$154:$U$163</c:f>
              <c:strCache>
                <c:ptCount val="10"/>
                <c:pt idx="0">
                  <c:v>ELSE</c:v>
                </c:pt>
                <c:pt idx="1">
                  <c:v>SEAL</c:v>
                </c:pt>
                <c:pt idx="2">
                  <c:v>ELPUNO</c:v>
                </c:pt>
                <c:pt idx="3">
                  <c:v>ELNM</c:v>
                </c:pt>
                <c:pt idx="4">
                  <c:v>ELS</c:v>
                </c:pt>
                <c:pt idx="5">
                  <c:v>ELOR</c:v>
                </c:pt>
                <c:pt idx="6">
                  <c:v>ELN</c:v>
                </c:pt>
                <c:pt idx="7">
                  <c:v>ELC</c:v>
                </c:pt>
                <c:pt idx="8">
                  <c:v>ELDUNAS</c:v>
                </c:pt>
                <c:pt idx="9">
                  <c:v>SERSA</c:v>
                </c:pt>
              </c:strCache>
            </c:strRef>
          </c:cat>
          <c:val>
            <c:numRef>
              <c:f>'6.6 Distrib'!$V$154:$V$163</c:f>
              <c:numCache>
                <c:formatCode>0</c:formatCode>
                <c:ptCount val="10"/>
                <c:pt idx="0">
                  <c:v>2072.2988929889393</c:v>
                </c:pt>
                <c:pt idx="1">
                  <c:v>2003.0091743119228</c:v>
                </c:pt>
                <c:pt idx="2">
                  <c:v>1741.0914285714282</c:v>
                </c:pt>
                <c:pt idx="3">
                  <c:v>1159.2054616384951</c:v>
                </c:pt>
                <c:pt idx="4">
                  <c:v>1129.2384105960243</c:v>
                </c:pt>
                <c:pt idx="5">
                  <c:v>1099.2745995423302</c:v>
                </c:pt>
                <c:pt idx="6">
                  <c:v>922.25000000000364</c:v>
                </c:pt>
                <c:pt idx="7">
                  <c:v>366.7753206545807</c:v>
                </c:pt>
                <c:pt idx="8">
                  <c:v>364.93323442136517</c:v>
                </c:pt>
                <c:pt idx="9">
                  <c:v>324.25000000000006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5D-4392-AC83-00EB96FD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0260608"/>
        <c:axId val="110262144"/>
      </c:barChart>
      <c:catAx>
        <c:axId val="11026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6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NUMERO DE CLIENTES / TRABAJADOR</a:t>
                </a:r>
              </a:p>
            </c:rich>
          </c:tx>
          <c:layout>
            <c:manualLayout>
              <c:xMode val="edge"/>
              <c:yMode val="edge"/>
              <c:x val="0.3002114685413067"/>
              <c:y val="0.9193549762196199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606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NÚMERO DE TRABAJADORES POR ACTIVIDAD - SERVICIOS POR TERCEROS</a:t>
            </a:r>
          </a:p>
        </c:rich>
      </c:tx>
      <c:layout>
        <c:manualLayout>
          <c:xMode val="edge"/>
          <c:yMode val="edge"/>
          <c:x val="0.12358131290374881"/>
          <c:y val="2.7566264820653625E-2"/>
        </c:manualLayout>
      </c:layout>
      <c:overlay val="0"/>
      <c:spPr>
        <a:solidFill>
          <a:srgbClr val="3798A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92387989274138"/>
          <c:y val="0.40830521216141402"/>
          <c:w val="0.56008146639511203"/>
          <c:h val="0.381776603184117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BF-4DB2-8B19-EEFCCFA554C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BF-4DB2-8B19-EEFCCFA554C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BF-4DB2-8B19-EEFCCFA554CA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BF-4DB2-8B19-EEFCCFA554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37BF-4DB2-8B19-EEFCCFA554CA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7BF-4DB2-8B19-EEFCCFA554CA}"/>
              </c:ext>
            </c:extLst>
          </c:dPt>
          <c:dLbls>
            <c:dLbl>
              <c:idx val="0"/>
              <c:layout>
                <c:manualLayout>
                  <c:x val="0.1638310779415682"/>
                  <c:y val="1.78297048351134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F-4DB2-8B19-EEFCCFA554CA}"/>
                </c:ext>
              </c:extLst>
            </c:dLbl>
            <c:dLbl>
              <c:idx val="1"/>
              <c:layout>
                <c:manualLayout>
                  <c:x val="5.650225643028646E-2"/>
                  <c:y val="0.103603309613036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F-4DB2-8B19-EEFCCFA554CA}"/>
                </c:ext>
              </c:extLst>
            </c:dLbl>
            <c:dLbl>
              <c:idx val="2"/>
              <c:layout>
                <c:manualLayout>
                  <c:x val="-4.4202310192290033E-2"/>
                  <c:y val="0.182682921372812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BF-4DB2-8B19-EEFCCFA554CA}"/>
                </c:ext>
              </c:extLst>
            </c:dLbl>
            <c:dLbl>
              <c:idx val="3"/>
              <c:layout>
                <c:manualLayout>
                  <c:x val="-0.12369659547075421"/>
                  <c:y val="-7.522068742904604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BF-4DB2-8B19-EEFCCFA554CA}"/>
                </c:ext>
              </c:extLst>
            </c:dLbl>
            <c:dLbl>
              <c:idx val="4"/>
              <c:layout>
                <c:manualLayout>
                  <c:x val="-3.0553347541333476E-2"/>
                  <c:y val="-0.1529478434179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BF-4DB2-8B19-EEFCCFA554CA}"/>
                </c:ext>
              </c:extLst>
            </c:dLbl>
            <c:dLbl>
              <c:idx val="5"/>
              <c:layout>
                <c:manualLayout>
                  <c:x val="0.23840477290448941"/>
                  <c:y val="-6.7104579841958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BF-4DB2-8B19-EEFCCFA55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'6.3 Total Terceros'!$J$6:$J$11</c:f>
              <c:strCache>
                <c:ptCount val="6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  <c:pt idx="3">
                  <c:v>Comercialización</c:v>
                </c:pt>
                <c:pt idx="4">
                  <c:v>Administración</c:v>
                </c:pt>
                <c:pt idx="5">
                  <c:v>Servicios auxiliares</c:v>
                </c:pt>
              </c:strCache>
            </c:strRef>
          </c:cat>
          <c:val>
            <c:numRef>
              <c:f>'6.3 Total Terceros'!$K$6:$K$11</c:f>
              <c:numCache>
                <c:formatCode>#,##0</c:formatCode>
                <c:ptCount val="6"/>
                <c:pt idx="0">
                  <c:v>16.723614274867121</c:v>
                </c:pt>
                <c:pt idx="1">
                  <c:v>5.0746646418628192</c:v>
                </c:pt>
                <c:pt idx="2">
                  <c:v>47.17792963806631</c:v>
                </c:pt>
                <c:pt idx="3">
                  <c:v>16.457858769931661</c:v>
                </c:pt>
                <c:pt idx="4">
                  <c:v>7.7258921791951405</c:v>
                </c:pt>
                <c:pt idx="5">
                  <c:v>6.8400404960769423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BF-4DB2-8B19-EEFCCFA55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DE NÚMERO DE TRABAJADORES POR TIPO Y ACTIVIDAD</a:t>
            </a:r>
          </a:p>
        </c:rich>
      </c:tx>
      <c:overlay val="0"/>
      <c:spPr>
        <a:solidFill>
          <a:srgbClr val="3798AF"/>
        </a:solidFill>
      </c:spPr>
    </c:title>
    <c:autoTitleDeleted val="0"/>
    <c:view3D>
      <c:rotX val="15"/>
      <c:rotY val="2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90803933339007E-2"/>
          <c:y val="0.18163129062273925"/>
          <c:w val="0.88769484192793258"/>
          <c:h val="0.653590737999762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'6.3 Total Terceros'!$B$26</c:f>
              <c:strCache>
                <c:ptCount val="1"/>
                <c:pt idx="0">
                  <c:v>Directos</c:v>
                </c:pt>
              </c:strCache>
            </c:strRef>
          </c:tx>
          <c:invertIfNegative val="0"/>
          <c:cat>
            <c:multiLvlStrRef>
              <c:f>'6.3 Total Terceros'!$C$24:$E$25</c:f>
              <c:multiLvlStrCache>
                <c:ptCount val="3"/>
                <c:lvl>
                  <c:pt idx="0">
                    <c:v>Generadoras</c:v>
                  </c:pt>
                  <c:pt idx="1">
                    <c:v>Transmisoras</c:v>
                  </c:pt>
                  <c:pt idx="2">
                    <c:v>Distribuidoras</c:v>
                  </c:pt>
                </c:lvl>
                <c:lvl>
                  <c:pt idx="0">
                    <c:v>Tipo de empresa</c:v>
                  </c:pt>
                </c:lvl>
              </c:multiLvlStrCache>
            </c:multiLvlStrRef>
          </c:cat>
          <c:val>
            <c:numRef>
              <c:f>'6.3 Total Terceros'!$C$26:$E$26</c:f>
              <c:numCache>
                <c:formatCode>General</c:formatCode>
                <c:ptCount val="3"/>
                <c:pt idx="0" formatCode="#,##0">
                  <c:v>4055</c:v>
                </c:pt>
                <c:pt idx="1">
                  <c:v>593</c:v>
                </c:pt>
                <c:pt idx="2">
                  <c:v>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B-4F2A-89CB-59697B7411EC}"/>
            </c:ext>
          </c:extLst>
        </c:ser>
        <c:ser>
          <c:idx val="1"/>
          <c:order val="1"/>
          <c:tx>
            <c:strRef>
              <c:f>'6.3 Total Terceros'!$B$28</c:f>
              <c:strCache>
                <c:ptCount val="1"/>
                <c:pt idx="0">
                  <c:v>Servicios por terceros</c:v>
                </c:pt>
              </c:strCache>
            </c:strRef>
          </c:tx>
          <c:invertIfNegative val="0"/>
          <c:cat>
            <c:multiLvlStrRef>
              <c:f>'6.3 Total Terceros'!$C$24:$E$25</c:f>
              <c:multiLvlStrCache>
                <c:ptCount val="3"/>
                <c:lvl>
                  <c:pt idx="0">
                    <c:v>Generadoras</c:v>
                  </c:pt>
                  <c:pt idx="1">
                    <c:v>Transmisoras</c:v>
                  </c:pt>
                  <c:pt idx="2">
                    <c:v>Distribuidoras</c:v>
                  </c:pt>
                </c:lvl>
                <c:lvl>
                  <c:pt idx="0">
                    <c:v>Tipo de empresa</c:v>
                  </c:pt>
                </c:lvl>
              </c:multiLvlStrCache>
            </c:multiLvlStrRef>
          </c:cat>
          <c:val>
            <c:numRef>
              <c:f>'6.3 Total Terceros'!$C$28:$E$28</c:f>
              <c:numCache>
                <c:formatCode>General</c:formatCode>
                <c:ptCount val="3"/>
                <c:pt idx="0" formatCode="#,##0">
                  <c:v>3161</c:v>
                </c:pt>
                <c:pt idx="1">
                  <c:v>402</c:v>
                </c:pt>
                <c:pt idx="2">
                  <c:v>12241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B-4F2A-89CB-59697B74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08866560"/>
        <c:axId val="108876544"/>
        <c:axId val="0"/>
      </c:bar3DChart>
      <c:catAx>
        <c:axId val="1088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876544"/>
        <c:crosses val="autoZero"/>
        <c:auto val="1"/>
        <c:lblAlgn val="ctr"/>
        <c:lblOffset val="100"/>
        <c:noMultiLvlLbl val="0"/>
      </c:catAx>
      <c:valAx>
        <c:axId val="108876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8866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753679102474982"/>
          <c:y val="0.93201606745217813"/>
          <c:w val="0.46515223319838572"/>
          <c:h val="6.7983932547821813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NÚMERO DE TRABAJADORES POR EMPRESA GENERADORA</a:t>
            </a:r>
          </a:p>
        </c:rich>
      </c:tx>
      <c:layout>
        <c:manualLayout>
          <c:xMode val="edge"/>
          <c:yMode val="edge"/>
          <c:x val="0.28018192931363034"/>
          <c:y val="2.2632287018281322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950920245398773"/>
          <c:y val="0.16455730105588462"/>
          <c:w val="0.79386503067484659"/>
          <c:h val="0.6858304169208533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 Generación'!$AA$107:$AA$117</c:f>
              <c:strCache>
                <c:ptCount val="11"/>
                <c:pt idx="0">
                  <c:v>ENEL PERU</c:v>
                </c:pt>
                <c:pt idx="1">
                  <c:v>AGROAURORA</c:v>
                </c:pt>
                <c:pt idx="2">
                  <c:v>FÉNIX POWER</c:v>
                </c:pt>
                <c:pt idx="3">
                  <c:v>STATKRAFT </c:v>
                </c:pt>
                <c:pt idx="4">
                  <c:v>ENGIE PERU</c:v>
                </c:pt>
                <c:pt idx="5">
                  <c:v>ENEL GREEN</c:v>
                </c:pt>
                <c:pt idx="6">
                  <c:v>ELP</c:v>
                </c:pt>
                <c:pt idx="7">
                  <c:v>EGEHUALLAGA</c:v>
                </c:pt>
                <c:pt idx="8">
                  <c:v>KALLPA</c:v>
                </c:pt>
                <c:pt idx="9">
                  <c:v>ENEL PIURA</c:v>
                </c:pt>
                <c:pt idx="10">
                  <c:v>SINERSA</c:v>
                </c:pt>
              </c:strCache>
            </c:strRef>
          </c:cat>
          <c:val>
            <c:numRef>
              <c:f>'6.4 Generación'!$AB$107:$AB$117</c:f>
              <c:numCache>
                <c:formatCode>#,##0</c:formatCode>
                <c:ptCount val="11"/>
                <c:pt idx="0">
                  <c:v>1364</c:v>
                </c:pt>
                <c:pt idx="1">
                  <c:v>689</c:v>
                </c:pt>
                <c:pt idx="2">
                  <c:v>660</c:v>
                </c:pt>
                <c:pt idx="3">
                  <c:v>574</c:v>
                </c:pt>
                <c:pt idx="4">
                  <c:v>476</c:v>
                </c:pt>
                <c:pt idx="5">
                  <c:v>361</c:v>
                </c:pt>
                <c:pt idx="6">
                  <c:v>300</c:v>
                </c:pt>
                <c:pt idx="7">
                  <c:v>249</c:v>
                </c:pt>
                <c:pt idx="8">
                  <c:v>248</c:v>
                </c:pt>
                <c:pt idx="9">
                  <c:v>245</c:v>
                </c:pt>
                <c:pt idx="1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2-4FDB-9AA6-9F79E857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5290368"/>
        <c:axId val="105304448"/>
      </c:barChart>
      <c:catAx>
        <c:axId val="10529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0530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04448"/>
        <c:scaling>
          <c:orientation val="minMax"/>
          <c:max val="12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2985573045043962"/>
              <c:y val="0.908323126275882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052903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POTENCIA INSTALADA POR TRABAJADOR</a:t>
            </a:r>
          </a:p>
        </c:rich>
      </c:tx>
      <c:layout>
        <c:manualLayout>
          <c:xMode val="edge"/>
          <c:yMode val="edge"/>
          <c:x val="0.25056394421285577"/>
          <c:y val="5.4123583389285641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30595547158912839"/>
          <c:y val="0.15235902861760106"/>
          <c:w val="0.73545555790144834"/>
          <c:h val="0.6709235607371067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 Generación'!$T$107:$T$120</c:f>
              <c:strCache>
                <c:ptCount val="14"/>
                <c:pt idx="0">
                  <c:v>CERRO VERDE</c:v>
                </c:pt>
                <c:pt idx="1">
                  <c:v>KALLPA</c:v>
                </c:pt>
                <c:pt idx="2">
                  <c:v>TERMOCHILCA</c:v>
                </c:pt>
                <c:pt idx="3">
                  <c:v>ENGIE PERU</c:v>
                </c:pt>
                <c:pt idx="4">
                  <c:v>TRES HERMANAS</c:v>
                </c:pt>
                <c:pt idx="5">
                  <c:v>ENERGIA EOLICA</c:v>
                </c:pt>
                <c:pt idx="6">
                  <c:v>EMGEHUANZA</c:v>
                </c:pt>
                <c:pt idx="7">
                  <c:v>ELP</c:v>
                </c:pt>
                <c:pt idx="8">
                  <c:v>CELEPSA RENOVABLES</c:v>
                </c:pt>
                <c:pt idx="9">
                  <c:v>SDF ENERGÍA</c:v>
                </c:pt>
                <c:pt idx="10">
                  <c:v>PRF ETEN</c:v>
                </c:pt>
                <c:pt idx="11">
                  <c:v>PANAMERICANA SOLAR</c:v>
                </c:pt>
                <c:pt idx="12">
                  <c:v>TACNA SOLAR</c:v>
                </c:pt>
                <c:pt idx="13">
                  <c:v>MOQUEGUA SOLAR</c:v>
                </c:pt>
              </c:strCache>
            </c:strRef>
          </c:cat>
          <c:val>
            <c:numRef>
              <c:f>'6.4 Generación'!$U$107:$U$120</c:f>
              <c:numCache>
                <c:formatCode>0.00</c:formatCode>
                <c:ptCount val="14"/>
                <c:pt idx="0">
                  <c:v>7.815576923076927</c:v>
                </c:pt>
                <c:pt idx="1">
                  <c:v>6.8391129032258045</c:v>
                </c:pt>
                <c:pt idx="2">
                  <c:v>6.3829787234042552</c:v>
                </c:pt>
                <c:pt idx="3">
                  <c:v>5.6198130252100871</c:v>
                </c:pt>
                <c:pt idx="4">
                  <c:v>4.415909090909091</c:v>
                </c:pt>
                <c:pt idx="5">
                  <c:v>3.9285714285714293</c:v>
                </c:pt>
                <c:pt idx="6">
                  <c:v>3.8703999999999996</c:v>
                </c:pt>
                <c:pt idx="7">
                  <c:v>3.4234666666666689</c:v>
                </c:pt>
                <c:pt idx="8">
                  <c:v>3.2804999999999982</c:v>
                </c:pt>
                <c:pt idx="9">
                  <c:v>2.9953846153846166</c:v>
                </c:pt>
                <c:pt idx="10">
                  <c:v>2.9453750000000012</c:v>
                </c:pt>
                <c:pt idx="11">
                  <c:v>2.8571428571428572</c:v>
                </c:pt>
                <c:pt idx="12">
                  <c:v>2.8571428571428572</c:v>
                </c:pt>
                <c:pt idx="13">
                  <c:v>2.2857142857142856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E-47E1-9480-D6774196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362624"/>
        <c:axId val="110364160"/>
      </c:barChart>
      <c:catAx>
        <c:axId val="11036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64160"/>
        <c:scaling>
          <c:orientation val="minMax"/>
          <c:max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 /  TRABAJADOR</a:t>
                </a:r>
              </a:p>
            </c:rich>
          </c:tx>
          <c:layout>
            <c:manualLayout>
              <c:xMode val="edge"/>
              <c:yMode val="edge"/>
              <c:x val="0.46093067778292424"/>
              <c:y val="0.913893398984041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62624"/>
        <c:crosses val="autoZero"/>
        <c:crossBetween val="between"/>
        <c:minorUnit val="0.5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PRODUCCIÓN DE ENERGÍA ELÉCTRICA POR TRABAJADOR</a:t>
            </a:r>
          </a:p>
        </c:rich>
      </c:tx>
      <c:layout>
        <c:manualLayout>
          <c:xMode val="edge"/>
          <c:yMode val="edge"/>
          <c:x val="0.17726125016495842"/>
          <c:y val="4.7358551830505718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24125874125874125"/>
          <c:y val="0.14369464401261056"/>
          <c:w val="0.73076923076923073"/>
          <c:h val="0.683180788885585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 Generación'!$W$107:$W$119</c:f>
              <c:strCache>
                <c:ptCount val="13"/>
                <c:pt idx="0">
                  <c:v>TERMOCHILCA</c:v>
                </c:pt>
                <c:pt idx="1">
                  <c:v>KALLPA</c:v>
                </c:pt>
                <c:pt idx="2">
                  <c:v>ELP</c:v>
                </c:pt>
                <c:pt idx="3">
                  <c:v>CELEPSA RENOVABLES</c:v>
                </c:pt>
                <c:pt idx="4">
                  <c:v>TRES HERMANAS</c:v>
                </c:pt>
                <c:pt idx="5">
                  <c:v>SDF ENERGÍA</c:v>
                </c:pt>
                <c:pt idx="6">
                  <c:v>ENERGIA EOLICA</c:v>
                </c:pt>
                <c:pt idx="7">
                  <c:v>EMGEHUANZA</c:v>
                </c:pt>
                <c:pt idx="8">
                  <c:v>ENGIE PERU</c:v>
                </c:pt>
                <c:pt idx="9">
                  <c:v>ORAZUL</c:v>
                </c:pt>
                <c:pt idx="10">
                  <c:v>CELEPSA</c:v>
                </c:pt>
                <c:pt idx="11">
                  <c:v>HUAURA POWER</c:v>
                </c:pt>
                <c:pt idx="12">
                  <c:v>AGUA AZUL</c:v>
                </c:pt>
              </c:strCache>
            </c:strRef>
          </c:cat>
          <c:val>
            <c:numRef>
              <c:f>'6.4 Generación'!$X$107:$X$119</c:f>
              <c:numCache>
                <c:formatCode>0.00</c:formatCode>
                <c:ptCount val="13"/>
                <c:pt idx="0">
                  <c:v>34.640697978723402</c:v>
                </c:pt>
                <c:pt idx="1">
                  <c:v>32.128756116935477</c:v>
                </c:pt>
                <c:pt idx="2">
                  <c:v>23.92782368333333</c:v>
                </c:pt>
                <c:pt idx="3">
                  <c:v>23.312035833333329</c:v>
                </c:pt>
                <c:pt idx="4">
                  <c:v>20.962076954545452</c:v>
                </c:pt>
                <c:pt idx="5">
                  <c:v>20.440539076923073</c:v>
                </c:pt>
                <c:pt idx="6">
                  <c:v>16.093441071428568</c:v>
                </c:pt>
                <c:pt idx="7">
                  <c:v>15.87465244</c:v>
                </c:pt>
                <c:pt idx="8">
                  <c:v>13.873396025210088</c:v>
                </c:pt>
                <c:pt idx="9">
                  <c:v>13.509763825806447</c:v>
                </c:pt>
                <c:pt idx="10">
                  <c:v>11.732401790000001</c:v>
                </c:pt>
                <c:pt idx="11">
                  <c:v>10.670329846153846</c:v>
                </c:pt>
                <c:pt idx="12">
                  <c:v>9.660048999999999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1-418E-B8E0-BA4DA4078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50"/>
        <c:axId val="110376448"/>
        <c:axId val="110377984"/>
      </c:barChart>
      <c:catAx>
        <c:axId val="1103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7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77984"/>
        <c:scaling>
          <c:orientation val="minMax"/>
          <c:max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 / TRABAJADOR</a:t>
                </a:r>
              </a:p>
            </c:rich>
          </c:tx>
          <c:layout>
            <c:manualLayout>
              <c:xMode val="edge"/>
              <c:yMode val="edge"/>
              <c:x val="0.45512822768662298"/>
              <c:y val="0.912028032578402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764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 DE TRABAJADORES POR EMPRESA DISTRIBUIDORA QUE DESARROLLA</a:t>
            </a:r>
          </a:p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 ACTIVIDAD DE GENERACIÓN</a:t>
            </a:r>
          </a:p>
        </c:rich>
      </c:tx>
      <c:layout>
        <c:manualLayout>
          <c:xMode val="edge"/>
          <c:yMode val="edge"/>
          <c:x val="0.28047974772384221"/>
          <c:y val="2.3033960856415792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435156812295014"/>
          <c:y val="0.195861947950349"/>
          <c:w val="0.8111672247865569"/>
          <c:h val="0.6382707126681301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'6.4.2 y 6.5 Gen_dis y Trans'!$U$89:$U$95</c:f>
              <c:strCache>
                <c:ptCount val="7"/>
                <c:pt idx="0">
                  <c:v>ENEL DISTRIBUCION</c:v>
                </c:pt>
                <c:pt idx="1">
                  <c:v>ELC</c:v>
                </c:pt>
                <c:pt idx="2">
                  <c:v>HIDRANDINA</c:v>
                </c:pt>
                <c:pt idx="3">
                  <c:v>ELDUNAS</c:v>
                </c:pt>
                <c:pt idx="4">
                  <c:v>ELOR</c:v>
                </c:pt>
                <c:pt idx="5">
                  <c:v>ELN</c:v>
                </c:pt>
                <c:pt idx="6">
                  <c:v>ELU</c:v>
                </c:pt>
              </c:strCache>
            </c:strRef>
          </c:cat>
          <c:val>
            <c:numRef>
              <c:f>'6.4.2 y 6.5 Gen_dis y Trans'!$V$89:$V$95</c:f>
              <c:numCache>
                <c:formatCode>General</c:formatCode>
                <c:ptCount val="7"/>
                <c:pt idx="0">
                  <c:v>6492</c:v>
                </c:pt>
                <c:pt idx="1">
                  <c:v>2261</c:v>
                </c:pt>
                <c:pt idx="2">
                  <c:v>769</c:v>
                </c:pt>
                <c:pt idx="3">
                  <c:v>674</c:v>
                </c:pt>
                <c:pt idx="4">
                  <c:v>437</c:v>
                </c:pt>
                <c:pt idx="5">
                  <c:v>400</c:v>
                </c:pt>
                <c:pt idx="6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A-460B-9FEC-EBAA52295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8"/>
        <c:overlap val="4"/>
        <c:axId val="110430464"/>
        <c:axId val="110481408"/>
      </c:barChart>
      <c:catAx>
        <c:axId val="11043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8140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7136465623229706"/>
              <c:y val="0.917445941084775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304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 DE TRABAJADORES POR EMPRESA DE TRANSMISIÓN</a:t>
            </a:r>
          </a:p>
        </c:rich>
      </c:tx>
      <c:layout>
        <c:manualLayout>
          <c:xMode val="edge"/>
          <c:yMode val="edge"/>
          <c:x val="0.31491579177602802"/>
          <c:y val="1.9367991845056064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12466789397511574"/>
          <c:y val="0.21100980447786602"/>
          <c:w val="0.8424915677186896"/>
          <c:h val="0.6055063954582241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3355756690884934E-3"/>
                  <c:y val="2.523959035391974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47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D58-4038-B4F7-71D15BFE2E87}"/>
                </c:ext>
              </c:extLst>
            </c:dLbl>
            <c:dLbl>
              <c:idx val="1"/>
              <c:layout>
                <c:manualLayout>
                  <c:x val="8.1590323445706909E-4"/>
                  <c:y val="-7.767693123643766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11%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D58-4038-B4F7-71D15BFE2E87}"/>
                </c:ext>
              </c:extLst>
            </c:dLbl>
            <c:dLbl>
              <c:idx val="2"/>
              <c:layout>
                <c:manualLayout>
                  <c:x val="8.5238804768631802E-3"/>
                  <c:y val="-7.767976320303827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10%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D58-4038-B4F7-71D15BFE2E87}"/>
                </c:ext>
              </c:extLst>
            </c:dLbl>
            <c:dLbl>
              <c:idx val="3"/>
              <c:layout>
                <c:manualLayout>
                  <c:x val="-1.7119175774400217E-3"/>
                  <c:y val="-1.164959807998947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10%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D58-4038-B4F7-71D15BFE2E87}"/>
                </c:ext>
              </c:extLst>
            </c:dLbl>
            <c:dLbl>
              <c:idx val="4"/>
              <c:layout>
                <c:manualLayout>
                  <c:x val="6.4032180423018604E-3"/>
                  <c:y val="-1.082599502584520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D58-4038-B4F7-71D15BFE2E87}"/>
                </c:ext>
              </c:extLst>
            </c:dLbl>
            <c:dLbl>
              <c:idx val="5"/>
              <c:layout>
                <c:manualLayout>
                  <c:x val="1.2987012987012987E-4"/>
                  <c:y val="-1.651536677181407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2%</a:t>
                    </a:r>
                  </a:p>
                </c:rich>
              </c:tx>
              <c:numFmt formatCode="General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D58-4038-B4F7-71D15BFE2E8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0,3%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D58-4038-B4F7-71D15BFE2E8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0.3%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D58-4038-B4F7-71D15BFE2E8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0.3%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D58-4038-B4F7-71D15BFE2E8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0.2%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D58-4038-B4F7-71D15BFE2E8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'6.4.2 y 6.5 Gen_dis y Trans'!$U$122:$U$127</c:f>
              <c:strCache>
                <c:ptCount val="6"/>
                <c:pt idx="0">
                  <c:v>REP</c:v>
                </c:pt>
                <c:pt idx="1">
                  <c:v>CONENHUA</c:v>
                </c:pt>
                <c:pt idx="2">
                  <c:v>ATN</c:v>
                </c:pt>
                <c:pt idx="3">
                  <c:v>ABY</c:v>
                </c:pt>
                <c:pt idx="4">
                  <c:v>REDESUR</c:v>
                </c:pt>
                <c:pt idx="5">
                  <c:v>CONELSUR</c:v>
                </c:pt>
              </c:strCache>
            </c:strRef>
          </c:cat>
          <c:val>
            <c:numRef>
              <c:f>'6.4.2 y 6.5 Gen_dis y Trans'!$V$122:$V$127</c:f>
              <c:numCache>
                <c:formatCode>General</c:formatCode>
                <c:ptCount val="6"/>
                <c:pt idx="0">
                  <c:v>463</c:v>
                </c:pt>
                <c:pt idx="1">
                  <c:v>106</c:v>
                </c:pt>
                <c:pt idx="2">
                  <c:v>103</c:v>
                </c:pt>
                <c:pt idx="3">
                  <c:v>102</c:v>
                </c:pt>
                <c:pt idx="4">
                  <c:v>27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58-4038-B4F7-71D15BFE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537344"/>
        <c:axId val="110555520"/>
      </c:barChart>
      <c:catAx>
        <c:axId val="11053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5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55520"/>
        <c:scaling>
          <c:orientation val="minMax"/>
          <c:max val="5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5350768477220271"/>
              <c:y val="0.8837946174159422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537344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TOTAL</a:t>
            </a:r>
            <a:r>
              <a:rPr lang="es-PE" sz="1200" baseline="0">
                <a:solidFill>
                  <a:schemeClr val="bg1"/>
                </a:solidFill>
              </a:rPr>
              <a:t> </a:t>
            </a:r>
            <a:r>
              <a:rPr lang="es-PE" sz="1200">
                <a:solidFill>
                  <a:schemeClr val="bg1"/>
                </a:solidFill>
              </a:rPr>
              <a:t> DE TRABAJADORES POR EMPRESA DISTRIBUIDORA</a:t>
            </a:r>
          </a:p>
        </c:rich>
      </c:tx>
      <c:layout>
        <c:manualLayout>
          <c:xMode val="edge"/>
          <c:yMode val="edge"/>
          <c:x val="0.3386910309680678"/>
          <c:y val="1.7845316064463903E-2"/>
        </c:manualLayout>
      </c:layout>
      <c:overlay val="0"/>
      <c:spPr>
        <a:solidFill>
          <a:srgbClr val="3798AF"/>
        </a:solidFill>
      </c:spPr>
    </c:title>
    <c:autoTitleDeleted val="0"/>
    <c:plotArea>
      <c:layout>
        <c:manualLayout>
          <c:layoutTarget val="inner"/>
          <c:xMode val="edge"/>
          <c:yMode val="edge"/>
          <c:x val="0.14239329062626296"/>
          <c:y val="0.19900249495693839"/>
          <c:w val="0.81222476863378101"/>
          <c:h val="0.58754050274158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726352211197267E-3"/>
                  <c:y val="-1.933298547783674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38 %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AC9-4800-BD51-EDE99D493880}"/>
                </c:ext>
              </c:extLst>
            </c:dLbl>
            <c:dLbl>
              <c:idx val="1"/>
              <c:layout>
                <c:manualLayout>
                  <c:x val="1.8603677315831044E-2"/>
                  <c:y val="-1.933277876288841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26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AC9-4800-BD51-EDE99D493880}"/>
                </c:ext>
              </c:extLst>
            </c:dLbl>
            <c:dLbl>
              <c:idx val="2"/>
              <c:layout>
                <c:manualLayout>
                  <c:x val="6.5191947341351336E-3"/>
                  <c:y val="-1.933366217853930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13 %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AC9-4800-BD51-EDE99D493880}"/>
                </c:ext>
              </c:extLst>
            </c:dLbl>
            <c:dLbl>
              <c:idx val="3"/>
              <c:layout>
                <c:manualLayout>
                  <c:x val="4.477044732702962E-3"/>
                  <c:y val="-6.573737447552261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AC9-4800-BD51-EDE99D493880}"/>
                </c:ext>
              </c:extLst>
            </c:dLbl>
            <c:dLbl>
              <c:idx val="4"/>
              <c:layout>
                <c:manualLayout>
                  <c:x val="6.2307612392332326E-3"/>
                  <c:y val="-3.146430012101604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AC9-4800-BD51-EDE99D493880}"/>
                </c:ext>
              </c:extLst>
            </c:dLbl>
            <c:dLbl>
              <c:idx val="5"/>
              <c:layout>
                <c:manualLayout>
                  <c:x val="4.5892997552520881E-3"/>
                  <c:y val="-1.933300088194905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AC9-4800-BD51-EDE99D493880}"/>
                </c:ext>
              </c:extLst>
            </c:dLbl>
            <c:dLbl>
              <c:idx val="6"/>
              <c:layout>
                <c:manualLayout>
                  <c:x val="3.0437977143305131E-3"/>
                  <c:y val="2.707005011844540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AC9-4800-BD51-EDE99D493880}"/>
                </c:ext>
              </c:extLst>
            </c:dLbl>
            <c:dLbl>
              <c:idx val="7"/>
              <c:layout>
                <c:manualLayout>
                  <c:x val="-5.8348252883607477E-3"/>
                  <c:y val="2.706831213595305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AC9-4800-BD51-EDE99D4938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'6.6 Distrib'!$U$182:$U$189</c:f>
              <c:strCache>
                <c:ptCount val="8"/>
                <c:pt idx="0">
                  <c:v>ENEDIS</c:v>
                </c:pt>
                <c:pt idx="1">
                  <c:v>LUZ DEL SUR</c:v>
                </c:pt>
                <c:pt idx="2">
                  <c:v>ELC</c:v>
                </c:pt>
                <c:pt idx="3">
                  <c:v>ELNM</c:v>
                </c:pt>
                <c:pt idx="4">
                  <c:v>ELDUNAS</c:v>
                </c:pt>
                <c:pt idx="5">
                  <c:v>ELOR</c:v>
                </c:pt>
                <c:pt idx="6">
                  <c:v>ELN</c:v>
                </c:pt>
                <c:pt idx="7">
                  <c:v>ELU</c:v>
                </c:pt>
              </c:strCache>
            </c:strRef>
          </c:cat>
          <c:val>
            <c:numRef>
              <c:f>'6.6 Distrib'!$V$182:$V$189</c:f>
              <c:numCache>
                <c:formatCode>General</c:formatCode>
                <c:ptCount val="8"/>
                <c:pt idx="0">
                  <c:v>6492</c:v>
                </c:pt>
                <c:pt idx="1">
                  <c:v>4400</c:v>
                </c:pt>
                <c:pt idx="2">
                  <c:v>2261</c:v>
                </c:pt>
                <c:pt idx="3">
                  <c:v>769</c:v>
                </c:pt>
                <c:pt idx="4">
                  <c:v>674</c:v>
                </c:pt>
                <c:pt idx="5">
                  <c:v>437</c:v>
                </c:pt>
                <c:pt idx="6">
                  <c:v>400</c:v>
                </c:pt>
                <c:pt idx="7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C9-4800-BD51-EDE99D49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0202880"/>
        <c:axId val="110204416"/>
      </c:barChart>
      <c:catAx>
        <c:axId val="11020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04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5740262059079351"/>
              <c:y val="0.869939657075575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0288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52593</xdr:colOff>
      <xdr:row>21</xdr:row>
      <xdr:rowOff>4555</xdr:rowOff>
    </xdr:from>
    <xdr:to>
      <xdr:col>5</xdr:col>
      <xdr:colOff>1159565</xdr:colOff>
      <xdr:row>38</xdr:row>
      <xdr:rowOff>4555</xdr:rowOff>
    </xdr:to>
    <xdr:graphicFrame macro="">
      <xdr:nvGraphicFramePr>
        <xdr:cNvPr id="75588" name="Chart 3">
          <a:extLst>
            <a:ext uri="{FF2B5EF4-FFF2-40B4-BE49-F238E27FC236}">
              <a16:creationId xmlns:a16="http://schemas.microsoft.com/office/drawing/2014/main" id="{00000000-0008-0000-0000-00004427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1076740</xdr:colOff>
      <xdr:row>23</xdr:row>
      <xdr:rowOff>50523</xdr:rowOff>
    </xdr:from>
    <xdr:to>
      <xdr:col>4</xdr:col>
      <xdr:colOff>210793</xdr:colOff>
      <xdr:row>24</xdr:row>
      <xdr:rowOff>120925</xdr:rowOff>
    </xdr:to>
    <xdr:sp macro="" textlink="">
      <xdr:nvSpPr>
        <xdr:cNvPr id="74756" name="Text Box 4">
          <a:extLst>
            <a:ext uri="{FF2B5EF4-FFF2-40B4-BE49-F238E27FC236}">
              <a16:creationId xmlns:a16="http://schemas.microsoft.com/office/drawing/2014/main" id="{00000000-0008-0000-0000-000004240100}"/>
            </a:ext>
          </a:extLst>
        </xdr:cNvPr>
        <xdr:cNvSpPr txBox="1">
          <a:spLocks noChangeArrowheads="1"/>
        </xdr:cNvSpPr>
      </xdr:nvSpPr>
      <xdr:spPr bwMode="auto">
        <a:xfrm>
          <a:off x="2658718" y="3678306"/>
          <a:ext cx="1502879" cy="236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9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385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0.40676</cdr:x>
      <cdr:y>0.49927</cdr:y>
    </cdr:from>
    <cdr:to>
      <cdr:x>0.43343</cdr:x>
      <cdr:y>0.54177</cdr:y>
    </cdr:to>
    <cdr:sp macro="" textlink="">
      <cdr:nvSpPr>
        <cdr:cNvPr id="78849" name="Text Box 6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9633" y="2071826"/>
          <a:ext cx="120434" cy="17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115129</xdr:colOff>
      <xdr:row>1</xdr:row>
      <xdr:rowOff>0</xdr:rowOff>
    </xdr:from>
    <xdr:to>
      <xdr:col>5</xdr:col>
      <xdr:colOff>1133062</xdr:colOff>
      <xdr:row>18</xdr:row>
      <xdr:rowOff>0</xdr:rowOff>
    </xdr:to>
    <xdr:graphicFrame macro="">
      <xdr:nvGraphicFramePr>
        <xdr:cNvPr id="3094723" name="Chart 3">
          <a:extLst>
            <a:ext uri="{FF2B5EF4-FFF2-40B4-BE49-F238E27FC236}">
              <a16:creationId xmlns:a16="http://schemas.microsoft.com/office/drawing/2014/main" id="{00000000-0008-0000-0100-0000C338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1040295</xdr:colOff>
      <xdr:row>3</xdr:row>
      <xdr:rowOff>828</xdr:rowOff>
    </xdr:from>
    <xdr:to>
      <xdr:col>4</xdr:col>
      <xdr:colOff>224044</xdr:colOff>
      <xdr:row>4</xdr:row>
      <xdr:rowOff>71230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777655" y="503748"/>
          <a:ext cx="1576429" cy="238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15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804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48867</xdr:colOff>
      <xdr:row>34</xdr:row>
      <xdr:rowOff>155299</xdr:rowOff>
    </xdr:from>
    <xdr:to>
      <xdr:col>5</xdr:col>
      <xdr:colOff>1076739</xdr:colOff>
      <xdr:row>53</xdr:row>
      <xdr:rowOff>145774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66262</xdr:colOff>
      <xdr:row>37</xdr:row>
      <xdr:rowOff>158199</xdr:rowOff>
    </xdr:from>
    <xdr:to>
      <xdr:col>4</xdr:col>
      <xdr:colOff>335032</xdr:colOff>
      <xdr:row>39</xdr:row>
      <xdr:rowOff>53424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907197" y="8333134"/>
          <a:ext cx="1428335" cy="22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25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189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102</xdr:row>
      <xdr:rowOff>19050</xdr:rowOff>
    </xdr:from>
    <xdr:to>
      <xdr:col>15</xdr:col>
      <xdr:colOff>533400</xdr:colOff>
      <xdr:row>126</xdr:row>
      <xdr:rowOff>142875</xdr:rowOff>
    </xdr:to>
    <xdr:graphicFrame macro="">
      <xdr:nvGraphicFramePr>
        <xdr:cNvPr id="2784588" name="Chart 31">
          <a:extLst>
            <a:ext uri="{FF2B5EF4-FFF2-40B4-BE49-F238E27FC236}">
              <a16:creationId xmlns:a16="http://schemas.microsoft.com/office/drawing/2014/main" id="{00000000-0008-0000-0200-00004C7D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77</xdr:row>
      <xdr:rowOff>19050</xdr:rowOff>
    </xdr:from>
    <xdr:to>
      <xdr:col>5</xdr:col>
      <xdr:colOff>238125</xdr:colOff>
      <xdr:row>99</xdr:row>
      <xdr:rowOff>180975</xdr:rowOff>
    </xdr:to>
    <xdr:graphicFrame macro="">
      <xdr:nvGraphicFramePr>
        <xdr:cNvPr id="2784589" name="Chart 32">
          <a:extLst>
            <a:ext uri="{FF2B5EF4-FFF2-40B4-BE49-F238E27FC236}">
              <a16:creationId xmlns:a16="http://schemas.microsoft.com/office/drawing/2014/main" id="{00000000-0008-0000-0200-00004D7D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76</xdr:row>
      <xdr:rowOff>161924</xdr:rowOff>
    </xdr:from>
    <xdr:to>
      <xdr:col>16</xdr:col>
      <xdr:colOff>342899</xdr:colOff>
      <xdr:row>99</xdr:row>
      <xdr:rowOff>180974</xdr:rowOff>
    </xdr:to>
    <xdr:graphicFrame macro="">
      <xdr:nvGraphicFramePr>
        <xdr:cNvPr id="2784590" name="Chart 34">
          <a:extLst>
            <a:ext uri="{FF2B5EF4-FFF2-40B4-BE49-F238E27FC236}">
              <a16:creationId xmlns:a16="http://schemas.microsoft.com/office/drawing/2014/main" id="{00000000-0008-0000-0200-00004E7D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0.42988</cdr:x>
      <cdr:y>0.07801</cdr:y>
    </cdr:from>
    <cdr:to>
      <cdr:x>0.58426</cdr:x>
      <cdr:y>0.12595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4650" y="3841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7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216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733425</xdr:colOff>
      <xdr:row>121</xdr:row>
      <xdr:rowOff>114300</xdr:rowOff>
    </xdr:from>
    <xdr:to>
      <xdr:col>19</xdr:col>
      <xdr:colOff>838200</xdr:colOff>
      <xdr:row>123</xdr:row>
      <xdr:rowOff>2689</xdr:rowOff>
    </xdr:to>
    <xdr:sp macro="" textlink="">
      <xdr:nvSpPr>
        <xdr:cNvPr id="3296537" name="Text Box 3074">
          <a:extLst>
            <a:ext uri="{FF2B5EF4-FFF2-40B4-BE49-F238E27FC236}">
              <a16:creationId xmlns:a16="http://schemas.microsoft.com/office/drawing/2014/main" id="{00000000-0008-0000-0300-0000194D3200}"/>
            </a:ext>
          </a:extLst>
        </xdr:cNvPr>
        <xdr:cNvSpPr txBox="1">
          <a:spLocks noChangeArrowheads="1"/>
        </xdr:cNvSpPr>
      </xdr:nvSpPr>
      <xdr:spPr bwMode="auto">
        <a:xfrm>
          <a:off x="18002250" y="192024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219075</xdr:colOff>
      <xdr:row>96</xdr:row>
      <xdr:rowOff>28575</xdr:rowOff>
    </xdr:from>
    <xdr:to>
      <xdr:col>19</xdr:col>
      <xdr:colOff>314325</xdr:colOff>
      <xdr:row>97</xdr:row>
      <xdr:rowOff>66676</xdr:rowOff>
    </xdr:to>
    <xdr:sp macro="" textlink="">
      <xdr:nvSpPr>
        <xdr:cNvPr id="3296538" name="Text Box 3088">
          <a:extLst>
            <a:ext uri="{FF2B5EF4-FFF2-40B4-BE49-F238E27FC236}">
              <a16:creationId xmlns:a16="http://schemas.microsoft.com/office/drawing/2014/main" id="{00000000-0008-0000-0300-00001A4D3200}"/>
            </a:ext>
          </a:extLst>
        </xdr:cNvPr>
        <xdr:cNvSpPr txBox="1">
          <a:spLocks noChangeArrowheads="1"/>
        </xdr:cNvSpPr>
      </xdr:nvSpPr>
      <xdr:spPr bwMode="auto">
        <a:xfrm>
          <a:off x="17487900" y="153924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2505075</xdr:colOff>
      <xdr:row>105</xdr:row>
      <xdr:rowOff>0</xdr:rowOff>
    </xdr:from>
    <xdr:to>
      <xdr:col>2</xdr:col>
      <xdr:colOff>2600325</xdr:colOff>
      <xdr:row>106</xdr:row>
      <xdr:rowOff>38099</xdr:rowOff>
    </xdr:to>
    <xdr:sp macro="" textlink="">
      <xdr:nvSpPr>
        <xdr:cNvPr id="3296539" name="Text Box 3092">
          <a:extLst>
            <a:ext uri="{FF2B5EF4-FFF2-40B4-BE49-F238E27FC236}">
              <a16:creationId xmlns:a16="http://schemas.microsoft.com/office/drawing/2014/main" id="{00000000-0008-0000-0300-00001B4D3200}"/>
            </a:ext>
          </a:extLst>
        </xdr:cNvPr>
        <xdr:cNvSpPr txBox="1">
          <a:spLocks noChangeArrowheads="1"/>
        </xdr:cNvSpPr>
      </xdr:nvSpPr>
      <xdr:spPr bwMode="auto">
        <a:xfrm>
          <a:off x="4286250" y="16497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23</xdr:row>
      <xdr:rowOff>95250</xdr:rowOff>
    </xdr:from>
    <xdr:to>
      <xdr:col>15</xdr:col>
      <xdr:colOff>714375</xdr:colOff>
      <xdr:row>48</xdr:row>
      <xdr:rowOff>123825</xdr:rowOff>
    </xdr:to>
    <xdr:graphicFrame macro="">
      <xdr:nvGraphicFramePr>
        <xdr:cNvPr id="3296540" name="Chart 3100">
          <a:extLst>
            <a:ext uri="{FF2B5EF4-FFF2-40B4-BE49-F238E27FC236}">
              <a16:creationId xmlns:a16="http://schemas.microsoft.com/office/drawing/2014/main" id="{00000000-0008-0000-0300-00001C4D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79</xdr:row>
      <xdr:rowOff>38100</xdr:rowOff>
    </xdr:from>
    <xdr:to>
      <xdr:col>15</xdr:col>
      <xdr:colOff>381000</xdr:colOff>
      <xdr:row>105</xdr:row>
      <xdr:rowOff>9525</xdr:rowOff>
    </xdr:to>
    <xdr:graphicFrame macro="">
      <xdr:nvGraphicFramePr>
        <xdr:cNvPr id="3296541" name="Chart 3101">
          <a:extLst>
            <a:ext uri="{FF2B5EF4-FFF2-40B4-BE49-F238E27FC236}">
              <a16:creationId xmlns:a16="http://schemas.microsoft.com/office/drawing/2014/main" id="{00000000-0008-0000-0300-00001D4D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219075</xdr:colOff>
      <xdr:row>97</xdr:row>
      <xdr:rowOff>28575</xdr:rowOff>
    </xdr:from>
    <xdr:to>
      <xdr:col>19</xdr:col>
      <xdr:colOff>314325</xdr:colOff>
      <xdr:row>98</xdr:row>
      <xdr:rowOff>66674</xdr:rowOff>
    </xdr:to>
    <xdr:sp macro="" textlink="">
      <xdr:nvSpPr>
        <xdr:cNvPr id="3296542" name="Text Box 3088">
          <a:extLst>
            <a:ext uri="{FF2B5EF4-FFF2-40B4-BE49-F238E27FC236}">
              <a16:creationId xmlns:a16="http://schemas.microsoft.com/office/drawing/2014/main" id="{00000000-0008-0000-0300-00001E4D3200}"/>
            </a:ext>
          </a:extLst>
        </xdr:cNvPr>
        <xdr:cNvSpPr txBox="1">
          <a:spLocks noChangeArrowheads="1"/>
        </xdr:cNvSpPr>
      </xdr:nvSpPr>
      <xdr:spPr bwMode="auto">
        <a:xfrm>
          <a:off x="1748790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219075</xdr:colOff>
      <xdr:row>98</xdr:row>
      <xdr:rowOff>28575</xdr:rowOff>
    </xdr:from>
    <xdr:ext cx="95250" cy="200025"/>
    <xdr:sp macro="" textlink="">
      <xdr:nvSpPr>
        <xdr:cNvPr id="8" name="Text Box 308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697450" y="153924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219075</xdr:colOff>
      <xdr:row>97</xdr:row>
      <xdr:rowOff>28575</xdr:rowOff>
    </xdr:from>
    <xdr:ext cx="95250" cy="200025"/>
    <xdr:sp macro="" textlink="">
      <xdr:nvSpPr>
        <xdr:cNvPr id="9" name="Text Box 308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69745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219075</xdr:colOff>
      <xdr:row>94</xdr:row>
      <xdr:rowOff>28575</xdr:rowOff>
    </xdr:from>
    <xdr:ext cx="95250" cy="200025"/>
    <xdr:sp macro="" textlink="">
      <xdr:nvSpPr>
        <xdr:cNvPr id="10" name="Text Box 308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105150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0.48329</cdr:x>
      <cdr:y>0.12267</cdr:y>
    </cdr:from>
    <cdr:to>
      <cdr:x>0.62844</cdr:x>
      <cdr:y>0.18557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3800" y="4603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12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159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0.47759</cdr:x>
      <cdr:y>0.08333</cdr:y>
    </cdr:from>
    <cdr:to>
      <cdr:x>0.627</cdr:x>
      <cdr:y>0.14721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3775" y="3079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995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70</xdr:row>
      <xdr:rowOff>0</xdr:rowOff>
    </xdr:from>
    <xdr:ext cx="916405" cy="170560"/>
    <xdr:sp macro="" textlink="">
      <xdr:nvSpPr>
        <xdr:cNvPr id="46094" name="Text Box 1038">
          <a:extLst>
            <a:ext uri="{FF2B5EF4-FFF2-40B4-BE49-F238E27FC236}">
              <a16:creationId xmlns:a16="http://schemas.microsoft.com/office/drawing/2014/main" id="{00000000-0008-0000-0400-00000EB40000}"/>
            </a:ext>
          </a:extLst>
        </xdr:cNvPr>
        <xdr:cNvSpPr txBox="1">
          <a:spLocks noChangeArrowheads="1"/>
        </xdr:cNvSpPr>
      </xdr:nvSpPr>
      <xdr:spPr bwMode="auto">
        <a:xfrm>
          <a:off x="6638925" y="11839575"/>
          <a:ext cx="91640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3  349</a:t>
          </a:r>
        </a:p>
      </xdr:txBody>
    </xdr:sp>
    <xdr:clientData/>
  </xdr:oneCellAnchor>
  <xdr:twoCellAnchor>
    <xdr:from>
      <xdr:col>1</xdr:col>
      <xdr:colOff>1438275</xdr:colOff>
      <xdr:row>64</xdr:row>
      <xdr:rowOff>114300</xdr:rowOff>
    </xdr:from>
    <xdr:to>
      <xdr:col>12</xdr:col>
      <xdr:colOff>1028700</xdr:colOff>
      <xdr:row>92</xdr:row>
      <xdr:rowOff>142875</xdr:rowOff>
    </xdr:to>
    <xdr:graphicFrame macro="">
      <xdr:nvGraphicFramePr>
        <xdr:cNvPr id="2094801" name="Chart 1041">
          <a:extLst>
            <a:ext uri="{FF2B5EF4-FFF2-40B4-BE49-F238E27FC236}">
              <a16:creationId xmlns:a16="http://schemas.microsoft.com/office/drawing/2014/main" id="{00000000-0008-0000-0400-0000D1F6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33</xdr:row>
      <xdr:rowOff>38100</xdr:rowOff>
    </xdr:from>
    <xdr:to>
      <xdr:col>14</xdr:col>
      <xdr:colOff>1095376</xdr:colOff>
      <xdr:row>61</xdr:row>
      <xdr:rowOff>104775</xdr:rowOff>
    </xdr:to>
    <xdr:graphicFrame macro="">
      <xdr:nvGraphicFramePr>
        <xdr:cNvPr id="2094802" name="Chart 1043">
          <a:extLst>
            <a:ext uri="{FF2B5EF4-FFF2-40B4-BE49-F238E27FC236}">
              <a16:creationId xmlns:a16="http://schemas.microsoft.com/office/drawing/2014/main" id="{00000000-0008-0000-0400-0000D2F6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33</xdr:row>
      <xdr:rowOff>57150</xdr:rowOff>
    </xdr:from>
    <xdr:to>
      <xdr:col>4</xdr:col>
      <xdr:colOff>200025</xdr:colOff>
      <xdr:row>61</xdr:row>
      <xdr:rowOff>114300</xdr:rowOff>
    </xdr:to>
    <xdr:graphicFrame macro="">
      <xdr:nvGraphicFramePr>
        <xdr:cNvPr id="2094803" name="Chart 1042">
          <a:extLst>
            <a:ext uri="{FF2B5EF4-FFF2-40B4-BE49-F238E27FC236}">
              <a16:creationId xmlns:a16="http://schemas.microsoft.com/office/drawing/2014/main" id="{00000000-0008-0000-0400-0000D3F6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0.4735</cdr:x>
      <cdr:y>0.08255</cdr:y>
    </cdr:from>
    <cdr:to>
      <cdr:x>0.62463</cdr:x>
      <cdr:y>0.14046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8525" y="336550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16 978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ANUARI~1/LASERJC5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65"/>
  <sheetViews>
    <sheetView tabSelected="1" view="pageBreakPreview" zoomScaleNormal="100" zoomScaleSheetLayoutView="100" workbookViewId="0">
      <selection activeCell="K21" sqref="K21"/>
    </sheetView>
  </sheetViews>
  <sheetFormatPr baseColWidth="10" defaultRowHeight="13.2" x14ac:dyDescent="0.25"/>
  <cols>
    <col min="1" max="1" width="2" customWidth="1"/>
    <col min="2" max="2" width="21.6640625" customWidth="1"/>
    <col min="3" max="5" width="17.6640625" customWidth="1"/>
    <col min="6" max="6" width="18" customWidth="1"/>
    <col min="7" max="7" width="3.44140625" customWidth="1"/>
    <col min="11" max="11" width="8.6640625" customWidth="1"/>
    <col min="12" max="12" width="6.5546875" customWidth="1"/>
    <col min="13" max="13" width="7.5546875" customWidth="1"/>
  </cols>
  <sheetData>
    <row r="1" spans="1:13" ht="13.8" x14ac:dyDescent="0.25">
      <c r="A1" s="203" t="s">
        <v>170</v>
      </c>
      <c r="C1" s="74"/>
      <c r="D1" s="74"/>
      <c r="E1" s="74"/>
      <c r="F1" s="13"/>
      <c r="G1" s="13"/>
    </row>
    <row r="2" spans="1:13" ht="13.8" thickBot="1" x14ac:dyDescent="0.3">
      <c r="A2" s="13"/>
      <c r="B2" s="13"/>
      <c r="C2" s="13"/>
      <c r="D2" s="13"/>
      <c r="E2" s="13"/>
      <c r="F2" s="13"/>
      <c r="G2" s="13"/>
    </row>
    <row r="3" spans="1:13" x14ac:dyDescent="0.25">
      <c r="A3" s="13"/>
      <c r="B3" s="277" t="s">
        <v>37</v>
      </c>
      <c r="C3" s="273" t="s">
        <v>41</v>
      </c>
      <c r="D3" s="273"/>
      <c r="E3" s="274"/>
      <c r="F3" s="275" t="s">
        <v>10</v>
      </c>
      <c r="G3" s="49"/>
    </row>
    <row r="4" spans="1:13" ht="12" customHeight="1" x14ac:dyDescent="0.25">
      <c r="A4" s="13"/>
      <c r="B4" s="278"/>
      <c r="C4" s="257" t="s">
        <v>38</v>
      </c>
      <c r="D4" s="257" t="s">
        <v>39</v>
      </c>
      <c r="E4" s="258" t="s">
        <v>40</v>
      </c>
      <c r="F4" s="276"/>
      <c r="G4" s="49"/>
      <c r="H4" s="1"/>
    </row>
    <row r="5" spans="1:13" ht="12" customHeight="1" x14ac:dyDescent="0.25">
      <c r="A5" s="13"/>
      <c r="B5" s="78" t="s">
        <v>16</v>
      </c>
      <c r="C5" s="79">
        <v>1974</v>
      </c>
      <c r="D5" s="80">
        <v>35</v>
      </c>
      <c r="E5" s="81">
        <v>430</v>
      </c>
      <c r="F5" s="82">
        <f>SUM(C5:E5)</f>
        <v>2439</v>
      </c>
      <c r="G5" s="75"/>
      <c r="H5" s="1"/>
    </row>
    <row r="6" spans="1:13" ht="13.5" customHeight="1" x14ac:dyDescent="0.25">
      <c r="A6" s="13"/>
      <c r="B6" s="83"/>
      <c r="C6" s="84"/>
      <c r="D6" s="85"/>
      <c r="E6" s="85"/>
      <c r="F6" s="86"/>
      <c r="G6" s="75"/>
      <c r="H6" s="205"/>
      <c r="J6" s="1"/>
      <c r="K6" s="8"/>
      <c r="L6" s="1"/>
      <c r="M6" s="1"/>
    </row>
    <row r="7" spans="1:13" x14ac:dyDescent="0.25">
      <c r="A7" s="13"/>
      <c r="B7" s="83" t="s">
        <v>17</v>
      </c>
      <c r="C7" s="84">
        <v>221</v>
      </c>
      <c r="D7" s="85">
        <v>389</v>
      </c>
      <c r="E7" s="85">
        <v>265</v>
      </c>
      <c r="F7" s="86">
        <f>SUM(C7:E7)</f>
        <v>875</v>
      </c>
      <c r="G7" s="75"/>
      <c r="H7" s="205"/>
      <c r="J7" s="1"/>
      <c r="K7" s="8"/>
      <c r="L7" s="1"/>
      <c r="M7" s="1"/>
    </row>
    <row r="8" spans="1:13" x14ac:dyDescent="0.25">
      <c r="A8" s="13"/>
      <c r="B8" s="83"/>
      <c r="C8" s="84"/>
      <c r="D8" s="85"/>
      <c r="E8" s="85"/>
      <c r="F8" s="86"/>
      <c r="G8" s="75"/>
      <c r="H8" s="205"/>
      <c r="J8" s="1"/>
      <c r="K8" s="8"/>
      <c r="L8" s="1"/>
      <c r="M8" s="1"/>
    </row>
    <row r="9" spans="1:13" x14ac:dyDescent="0.25">
      <c r="A9" s="13"/>
      <c r="B9" s="83" t="s">
        <v>18</v>
      </c>
      <c r="C9" s="84">
        <v>5</v>
      </c>
      <c r="D9" s="85">
        <v>0</v>
      </c>
      <c r="E9" s="85">
        <v>1879</v>
      </c>
      <c r="F9" s="86">
        <f>SUM(C9:E9)</f>
        <v>1884</v>
      </c>
      <c r="G9" s="75"/>
      <c r="H9" s="205"/>
      <c r="J9" s="1"/>
      <c r="K9" s="8"/>
      <c r="L9" s="1"/>
      <c r="M9" s="1"/>
    </row>
    <row r="10" spans="1:13" x14ac:dyDescent="0.25">
      <c r="A10" s="13"/>
      <c r="B10" s="83"/>
      <c r="C10" s="84"/>
      <c r="D10" s="85"/>
      <c r="E10" s="85"/>
      <c r="F10" s="86"/>
      <c r="G10" s="75"/>
      <c r="H10" s="205"/>
      <c r="J10" s="1"/>
      <c r="K10" s="8"/>
      <c r="L10" s="1"/>
      <c r="M10" s="1"/>
    </row>
    <row r="11" spans="1:13" x14ac:dyDescent="0.25">
      <c r="A11" s="13"/>
      <c r="B11" s="83" t="s">
        <v>145</v>
      </c>
      <c r="C11" s="84">
        <v>182</v>
      </c>
      <c r="D11" s="85">
        <v>11</v>
      </c>
      <c r="E11" s="85">
        <v>1030</v>
      </c>
      <c r="F11" s="86">
        <f>SUM(C11:E11)</f>
        <v>1223</v>
      </c>
      <c r="G11" s="75"/>
      <c r="H11" s="205"/>
      <c r="J11" s="1"/>
      <c r="K11" s="8"/>
      <c r="L11" s="1"/>
      <c r="M11" s="1"/>
    </row>
    <row r="12" spans="1:13" x14ac:dyDescent="0.25">
      <c r="A12" s="13"/>
      <c r="B12" s="83"/>
      <c r="C12" s="84"/>
      <c r="D12" s="85"/>
      <c r="E12" s="85"/>
      <c r="F12" s="86"/>
      <c r="G12" s="75"/>
      <c r="H12" s="205"/>
      <c r="J12" s="1"/>
      <c r="K12" s="8"/>
      <c r="L12" s="1"/>
      <c r="M12" s="1"/>
    </row>
    <row r="13" spans="1:13" x14ac:dyDescent="0.25">
      <c r="A13" s="13"/>
      <c r="B13" s="83" t="s">
        <v>144</v>
      </c>
      <c r="C13" s="84">
        <v>1602</v>
      </c>
      <c r="D13" s="85">
        <v>144</v>
      </c>
      <c r="E13" s="85">
        <v>1116</v>
      </c>
      <c r="F13" s="86">
        <f>SUM(C13:E13)</f>
        <v>2862</v>
      </c>
      <c r="G13" s="75"/>
      <c r="H13" s="205"/>
      <c r="J13" s="1"/>
      <c r="K13" s="8"/>
      <c r="L13" s="1"/>
      <c r="M13" s="1"/>
    </row>
    <row r="14" spans="1:13" x14ac:dyDescent="0.25">
      <c r="A14" s="13"/>
      <c r="B14" s="83"/>
      <c r="C14" s="84"/>
      <c r="D14" s="85"/>
      <c r="E14" s="85"/>
      <c r="F14" s="86"/>
      <c r="G14" s="75"/>
      <c r="H14" s="205"/>
      <c r="J14" s="1"/>
      <c r="K14" s="8"/>
      <c r="L14" s="1"/>
      <c r="M14" s="1"/>
    </row>
    <row r="15" spans="1:13" x14ac:dyDescent="0.25">
      <c r="A15" s="13"/>
      <c r="B15" s="83" t="s">
        <v>146</v>
      </c>
      <c r="C15" s="84">
        <v>71</v>
      </c>
      <c r="D15" s="85">
        <v>14</v>
      </c>
      <c r="E15" s="85">
        <v>17</v>
      </c>
      <c r="F15" s="86">
        <f>SUM(C15:E15)</f>
        <v>102</v>
      </c>
      <c r="G15" s="75"/>
      <c r="H15" s="205"/>
      <c r="J15" s="1"/>
      <c r="K15" s="8"/>
      <c r="L15" s="1"/>
      <c r="M15" s="1"/>
    </row>
    <row r="16" spans="1:13" ht="12" customHeight="1" x14ac:dyDescent="0.25">
      <c r="A16" s="13"/>
      <c r="B16" s="83"/>
      <c r="C16" s="84"/>
      <c r="D16" s="85"/>
      <c r="E16" s="85"/>
      <c r="F16" s="87"/>
      <c r="G16" s="75"/>
      <c r="H16" s="205"/>
      <c r="J16" s="4"/>
      <c r="K16" s="8"/>
      <c r="L16" s="8"/>
      <c r="M16" s="1"/>
    </row>
    <row r="17" spans="1:13" ht="12" customHeight="1" thickBot="1" x14ac:dyDescent="0.3">
      <c r="A17" s="13"/>
      <c r="B17" s="92"/>
      <c r="C17" s="79"/>
      <c r="D17" s="88"/>
      <c r="E17" s="88"/>
      <c r="F17" s="89"/>
      <c r="G17" s="76"/>
      <c r="H17" s="206"/>
      <c r="J17" s="4"/>
      <c r="K17" s="8"/>
      <c r="L17" s="8"/>
      <c r="M17" s="1"/>
    </row>
    <row r="18" spans="1:13" ht="12" customHeight="1" thickTop="1" thickBot="1" x14ac:dyDescent="0.3">
      <c r="A18" s="13"/>
      <c r="B18" s="93" t="s">
        <v>42</v>
      </c>
      <c r="C18" s="94">
        <f>+SUM(C5:C15)</f>
        <v>4055</v>
      </c>
      <c r="D18" s="95">
        <f>+SUM(D5:D15)</f>
        <v>593</v>
      </c>
      <c r="E18" s="90">
        <f>SUM(E5:E15)</f>
        <v>4737</v>
      </c>
      <c r="F18" s="91">
        <f>SUM(C18:E18)</f>
        <v>9385</v>
      </c>
      <c r="G18" s="77"/>
      <c r="H18" s="205"/>
      <c r="J18" s="1"/>
      <c r="K18" s="8"/>
      <c r="L18" s="1"/>
      <c r="M18" s="1"/>
    </row>
    <row r="19" spans="1:13" ht="12" customHeight="1" x14ac:dyDescent="0.25">
      <c r="A19" s="13"/>
      <c r="B19" s="13"/>
      <c r="C19" s="71"/>
      <c r="D19" s="71"/>
      <c r="E19" s="71"/>
      <c r="F19" s="41"/>
      <c r="G19" s="41"/>
      <c r="H19" s="206"/>
      <c r="J19" s="279">
        <v>2019</v>
      </c>
      <c r="K19" s="279"/>
      <c r="L19" s="279"/>
      <c r="M19" s="279"/>
    </row>
    <row r="20" spans="1:13" ht="4.5" hidden="1" customHeight="1" thickBot="1" x14ac:dyDescent="0.3">
      <c r="A20" s="13"/>
      <c r="B20" s="13"/>
      <c r="C20" s="13"/>
      <c r="D20" s="13"/>
      <c r="E20" s="13"/>
      <c r="F20" s="13"/>
      <c r="G20" s="13"/>
      <c r="H20" s="206"/>
      <c r="J20" s="119"/>
      <c r="K20" s="118" t="e">
        <f>M20/$M$18*100</f>
        <v>#DIV/0!</v>
      </c>
      <c r="L20" s="119"/>
      <c r="M20" s="119"/>
    </row>
    <row r="21" spans="1:13" ht="17.25" customHeight="1" x14ac:dyDescent="0.25">
      <c r="A21" s="13"/>
      <c r="B21" s="13"/>
      <c r="C21" s="13"/>
      <c r="D21" s="13"/>
      <c r="E21" s="13"/>
      <c r="F21" s="13"/>
      <c r="G21" s="13"/>
      <c r="H21" s="207"/>
      <c r="J21" s="122" t="s">
        <v>16</v>
      </c>
      <c r="K21" s="120">
        <f t="shared" ref="K21:K27" si="0">M21/$M$27*100</f>
        <v>25.988279168886518</v>
      </c>
      <c r="L21" s="121"/>
      <c r="M21" s="121">
        <f>+F5</f>
        <v>2439</v>
      </c>
    </row>
    <row r="22" spans="1:13" x14ac:dyDescent="0.25">
      <c r="A22" s="13"/>
      <c r="B22" s="13"/>
      <c r="C22" s="13"/>
      <c r="D22" s="13"/>
      <c r="E22" s="13"/>
      <c r="F22" s="13"/>
      <c r="G22" s="13"/>
      <c r="H22" s="4"/>
      <c r="J22" s="122" t="s">
        <v>17</v>
      </c>
      <c r="K22" s="120">
        <f t="shared" si="0"/>
        <v>9.3233883857218967</v>
      </c>
      <c r="L22" s="121"/>
      <c r="M22" s="121">
        <f>+F7</f>
        <v>875</v>
      </c>
    </row>
    <row r="23" spans="1:13" x14ac:dyDescent="0.25">
      <c r="A23" s="13"/>
      <c r="B23" s="13"/>
      <c r="C23" s="13"/>
      <c r="D23" s="13"/>
      <c r="E23" s="13"/>
      <c r="F23" s="13"/>
      <c r="G23" s="13"/>
      <c r="J23" s="122" t="s">
        <v>18</v>
      </c>
      <c r="K23" s="120">
        <f t="shared" si="0"/>
        <v>20.074587107085776</v>
      </c>
      <c r="L23" s="121"/>
      <c r="M23" s="121">
        <f>+F9</f>
        <v>1884</v>
      </c>
    </row>
    <row r="24" spans="1:13" x14ac:dyDescent="0.25">
      <c r="A24" s="13"/>
      <c r="B24" s="13"/>
      <c r="C24" s="13"/>
      <c r="D24" s="13"/>
      <c r="E24" s="13"/>
      <c r="F24" s="13"/>
      <c r="G24" s="13"/>
      <c r="J24" s="122" t="s">
        <v>145</v>
      </c>
      <c r="K24" s="120">
        <f t="shared" si="0"/>
        <v>13.031433137986149</v>
      </c>
      <c r="L24" s="119"/>
      <c r="M24" s="121">
        <f>+F11</f>
        <v>1223</v>
      </c>
    </row>
    <row r="25" spans="1:13" x14ac:dyDescent="0.25">
      <c r="A25" s="13"/>
      <c r="B25" s="13"/>
      <c r="C25" s="13"/>
      <c r="D25" s="13"/>
      <c r="E25" s="13"/>
      <c r="F25" s="13"/>
      <c r="G25" s="13"/>
      <c r="J25" s="122" t="s">
        <v>144</v>
      </c>
      <c r="K25" s="120">
        <f>M25/$M$27*100</f>
        <v>30.495471497069794</v>
      </c>
      <c r="L25" s="119"/>
      <c r="M25" s="121">
        <f>+F13</f>
        <v>2862</v>
      </c>
    </row>
    <row r="26" spans="1:13" x14ac:dyDescent="0.25">
      <c r="A26" s="13"/>
      <c r="B26" s="13"/>
      <c r="C26" s="13"/>
      <c r="D26" s="13"/>
      <c r="E26" s="13"/>
      <c r="F26" s="13"/>
      <c r="G26" s="13"/>
      <c r="J26" s="122" t="s">
        <v>146</v>
      </c>
      <c r="K26" s="120">
        <f t="shared" si="0"/>
        <v>1.0868407032498668</v>
      </c>
      <c r="L26" s="119"/>
      <c r="M26" s="121">
        <f>+F15</f>
        <v>102</v>
      </c>
    </row>
    <row r="27" spans="1:13" x14ac:dyDescent="0.25">
      <c r="A27" s="13"/>
      <c r="B27" s="13"/>
      <c r="C27" s="13"/>
      <c r="D27" s="13"/>
      <c r="E27" s="13"/>
      <c r="F27" s="13"/>
      <c r="G27" s="13"/>
      <c r="J27" s="119"/>
      <c r="K27" s="120">
        <f t="shared" si="0"/>
        <v>100</v>
      </c>
      <c r="L27" s="121"/>
      <c r="M27" s="121">
        <f>SUM(M21:M26)</f>
        <v>9385</v>
      </c>
    </row>
    <row r="28" spans="1:13" x14ac:dyDescent="0.25">
      <c r="A28" s="13"/>
      <c r="B28" s="13"/>
      <c r="C28" s="13"/>
      <c r="D28" s="13"/>
      <c r="E28" s="13"/>
      <c r="F28" s="13"/>
      <c r="G28" s="13"/>
    </row>
    <row r="29" spans="1:13" x14ac:dyDescent="0.25">
      <c r="A29" s="13"/>
      <c r="B29" s="13"/>
      <c r="C29" s="13"/>
      <c r="D29" s="13"/>
      <c r="E29" s="13"/>
      <c r="F29" s="13"/>
      <c r="G29" s="13"/>
    </row>
    <row r="30" spans="1:13" x14ac:dyDescent="0.25">
      <c r="A30" s="13"/>
      <c r="B30" s="13"/>
      <c r="C30" s="13"/>
      <c r="D30" s="13"/>
      <c r="E30" s="13"/>
      <c r="F30" s="13"/>
      <c r="G30" s="13"/>
    </row>
    <row r="31" spans="1:13" x14ac:dyDescent="0.25">
      <c r="A31" s="13"/>
      <c r="B31" s="13"/>
      <c r="C31" s="13"/>
      <c r="D31" s="13"/>
      <c r="E31" s="13"/>
      <c r="F31" s="13"/>
      <c r="G31" s="13"/>
    </row>
    <row r="32" spans="1:13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23"/>
      <c r="B40" s="123"/>
      <c r="C40" s="123"/>
      <c r="D40" s="123"/>
      <c r="E40" s="123"/>
      <c r="F40" s="123"/>
      <c r="G40" s="13"/>
    </row>
    <row r="41" spans="1:7" ht="13.8" x14ac:dyDescent="0.25">
      <c r="A41" s="204" t="s">
        <v>198</v>
      </c>
      <c r="C41" s="74"/>
      <c r="D41" s="74"/>
      <c r="E41" s="74"/>
      <c r="F41" s="13"/>
    </row>
    <row r="42" spans="1:7" ht="13.8" thickBot="1" x14ac:dyDescent="0.3">
      <c r="A42" s="123"/>
      <c r="B42" s="13"/>
      <c r="C42" s="13"/>
      <c r="D42" s="13"/>
      <c r="E42" s="13"/>
      <c r="F42" s="13"/>
    </row>
    <row r="43" spans="1:7" x14ac:dyDescent="0.25">
      <c r="A43" s="123"/>
      <c r="B43" s="277" t="s">
        <v>37</v>
      </c>
      <c r="C43" s="273" t="s">
        <v>41</v>
      </c>
      <c r="D43" s="273"/>
      <c r="E43" s="274"/>
      <c r="F43" s="275" t="s">
        <v>10</v>
      </c>
    </row>
    <row r="44" spans="1:7" x14ac:dyDescent="0.25">
      <c r="A44" s="123"/>
      <c r="B44" s="278"/>
      <c r="C44" s="257" t="s">
        <v>38</v>
      </c>
      <c r="D44" s="257" t="s">
        <v>39</v>
      </c>
      <c r="E44" s="258" t="s">
        <v>40</v>
      </c>
      <c r="F44" s="276"/>
    </row>
    <row r="45" spans="1:7" x14ac:dyDescent="0.25">
      <c r="A45" s="123"/>
      <c r="B45" s="78" t="s">
        <v>16</v>
      </c>
      <c r="C45" s="79">
        <v>2513</v>
      </c>
      <c r="D45" s="80">
        <v>0</v>
      </c>
      <c r="E45" s="81">
        <v>130</v>
      </c>
      <c r="F45" s="82">
        <f>SUM(C45:E45)</f>
        <v>2643</v>
      </c>
    </row>
    <row r="46" spans="1:7" x14ac:dyDescent="0.25">
      <c r="A46" s="123"/>
      <c r="B46" s="83"/>
      <c r="C46" s="84"/>
      <c r="D46" s="85"/>
      <c r="E46" s="85"/>
      <c r="F46" s="86"/>
    </row>
    <row r="47" spans="1:7" x14ac:dyDescent="0.25">
      <c r="A47" s="123"/>
      <c r="B47" s="83" t="s">
        <v>17</v>
      </c>
      <c r="C47" s="84">
        <v>0</v>
      </c>
      <c r="D47" s="85">
        <v>274</v>
      </c>
      <c r="E47" s="85">
        <v>528</v>
      </c>
      <c r="F47" s="86">
        <f>SUM(C47:E47)</f>
        <v>802</v>
      </c>
    </row>
    <row r="48" spans="1:7" x14ac:dyDescent="0.25">
      <c r="A48" s="123"/>
      <c r="B48" s="83"/>
      <c r="C48" s="84"/>
      <c r="D48" s="85"/>
      <c r="E48" s="85"/>
      <c r="F48" s="86"/>
    </row>
    <row r="49" spans="1:6" x14ac:dyDescent="0.25">
      <c r="A49" s="123"/>
      <c r="B49" s="83" t="s">
        <v>18</v>
      </c>
      <c r="C49" s="84">
        <v>0</v>
      </c>
      <c r="D49" s="85">
        <v>0</v>
      </c>
      <c r="E49" s="85">
        <v>7456</v>
      </c>
      <c r="F49" s="86">
        <f>SUM(C49:E49)</f>
        <v>7456</v>
      </c>
    </row>
    <row r="50" spans="1:6" x14ac:dyDescent="0.25">
      <c r="A50" s="123"/>
      <c r="B50" s="83"/>
      <c r="C50" s="84"/>
      <c r="D50" s="85"/>
      <c r="E50" s="85"/>
      <c r="F50" s="86"/>
    </row>
    <row r="51" spans="1:6" x14ac:dyDescent="0.25">
      <c r="A51" s="123"/>
      <c r="B51" s="83" t="s">
        <v>145</v>
      </c>
      <c r="C51" s="84">
        <v>7</v>
      </c>
      <c r="D51" s="85">
        <v>0</v>
      </c>
      <c r="E51" s="85">
        <v>2594</v>
      </c>
      <c r="F51" s="86">
        <f>SUM(C51:E51)</f>
        <v>2601</v>
      </c>
    </row>
    <row r="52" spans="1:6" x14ac:dyDescent="0.25">
      <c r="A52" s="123"/>
      <c r="B52" s="83"/>
      <c r="C52" s="84"/>
      <c r="D52" s="85"/>
      <c r="E52" s="85"/>
      <c r="F52" s="86"/>
    </row>
    <row r="53" spans="1:6" x14ac:dyDescent="0.25">
      <c r="A53" s="123"/>
      <c r="B53" s="83" t="s">
        <v>144</v>
      </c>
      <c r="C53" s="84">
        <v>155</v>
      </c>
      <c r="D53" s="85">
        <v>44</v>
      </c>
      <c r="E53" s="85">
        <v>1022</v>
      </c>
      <c r="F53" s="86">
        <f>SUM(C53:E53)</f>
        <v>1221</v>
      </c>
    </row>
    <row r="54" spans="1:6" x14ac:dyDescent="0.25">
      <c r="A54" s="123"/>
      <c r="B54" s="83"/>
      <c r="C54" s="84"/>
      <c r="D54" s="85"/>
      <c r="E54" s="85"/>
      <c r="F54" s="86"/>
    </row>
    <row r="55" spans="1:6" x14ac:dyDescent="0.25">
      <c r="A55" s="123"/>
      <c r="B55" s="83" t="s">
        <v>146</v>
      </c>
      <c r="C55" s="84">
        <v>486</v>
      </c>
      <c r="D55" s="85">
        <v>84</v>
      </c>
      <c r="E55" s="85">
        <v>511</v>
      </c>
      <c r="F55" s="86">
        <f>SUM(C55:E55)</f>
        <v>1081</v>
      </c>
    </row>
    <row r="56" spans="1:6" x14ac:dyDescent="0.25">
      <c r="A56" s="123"/>
      <c r="B56" s="83"/>
      <c r="C56" s="84"/>
      <c r="D56" s="85"/>
      <c r="E56" s="85"/>
      <c r="F56" s="87"/>
    </row>
    <row r="57" spans="1:6" ht="13.8" thickBot="1" x14ac:dyDescent="0.3">
      <c r="A57" s="123"/>
      <c r="B57" s="92"/>
      <c r="C57" s="79"/>
      <c r="D57" s="88"/>
      <c r="E57" s="88"/>
      <c r="F57" s="89"/>
    </row>
    <row r="58" spans="1:6" ht="15" thickTop="1" thickBot="1" x14ac:dyDescent="0.3">
      <c r="A58" s="123"/>
      <c r="B58" s="93" t="s">
        <v>42</v>
      </c>
      <c r="C58" s="94">
        <f>+SUM(C45:C55)</f>
        <v>3161</v>
      </c>
      <c r="D58" s="95">
        <f>+SUM(D45:D55)</f>
        <v>402</v>
      </c>
      <c r="E58" s="90">
        <f>SUM(E45:E55)</f>
        <v>12241</v>
      </c>
      <c r="F58" s="91">
        <f>SUM(C58:E58)</f>
        <v>15804</v>
      </c>
    </row>
    <row r="59" spans="1:6" x14ac:dyDescent="0.25">
      <c r="A59" s="123"/>
      <c r="B59" s="13"/>
      <c r="C59" s="71"/>
      <c r="D59" s="71"/>
      <c r="E59" s="71"/>
      <c r="F59" s="41"/>
    </row>
    <row r="60" spans="1:6" x14ac:dyDescent="0.25">
      <c r="A60" s="123"/>
      <c r="B60" s="13"/>
      <c r="C60" s="13"/>
      <c r="D60" s="13"/>
      <c r="E60" s="13"/>
      <c r="F60" s="13"/>
    </row>
    <row r="61" spans="1:6" x14ac:dyDescent="0.25">
      <c r="A61" s="123"/>
      <c r="B61" s="123"/>
      <c r="C61" s="123"/>
      <c r="D61" s="123"/>
      <c r="E61" s="123"/>
      <c r="F61" s="123"/>
    </row>
    <row r="62" spans="1:6" x14ac:dyDescent="0.25">
      <c r="A62" s="123"/>
      <c r="B62" s="123"/>
      <c r="C62" s="123"/>
      <c r="D62" s="123"/>
      <c r="E62" s="123"/>
      <c r="F62" s="123"/>
    </row>
    <row r="63" spans="1:6" x14ac:dyDescent="0.25">
      <c r="A63" s="123"/>
      <c r="B63" s="123"/>
      <c r="C63" s="123"/>
      <c r="D63" s="123"/>
      <c r="E63" s="123"/>
      <c r="F63" s="123"/>
    </row>
    <row r="64" spans="1:6" x14ac:dyDescent="0.25">
      <c r="A64" s="123"/>
      <c r="B64" s="123"/>
      <c r="C64" s="123"/>
      <c r="D64" s="123"/>
      <c r="E64" s="123"/>
      <c r="F64" s="123"/>
    </row>
    <row r="65" spans="1:6" x14ac:dyDescent="0.25">
      <c r="A65" s="123"/>
      <c r="B65" s="123"/>
      <c r="C65" s="123"/>
      <c r="D65" s="123"/>
      <c r="E65" s="123"/>
      <c r="F65" s="123"/>
    </row>
  </sheetData>
  <mergeCells count="7">
    <mergeCell ref="C3:E3"/>
    <mergeCell ref="F3:F4"/>
    <mergeCell ref="B3:B4"/>
    <mergeCell ref="J19:M19"/>
    <mergeCell ref="B43:B44"/>
    <mergeCell ref="C43:E43"/>
    <mergeCell ref="F43:F44"/>
  </mergeCells>
  <phoneticPr fontId="0" type="noConversion"/>
  <pageMargins left="0.78740157480314965" right="0.78740157480314965" top="0.78740157480314965" bottom="0.78740157480314965" header="0" footer="0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/>
  <dimension ref="A1:U56"/>
  <sheetViews>
    <sheetView view="pageBreakPreview" topLeftCell="A31" zoomScale="115" zoomScaleNormal="70" zoomScaleSheetLayoutView="115" workbookViewId="0">
      <selection activeCell="N45" sqref="N45"/>
    </sheetView>
  </sheetViews>
  <sheetFormatPr baseColWidth="10" defaultRowHeight="13.2" x14ac:dyDescent="0.25"/>
  <cols>
    <col min="1" max="1" width="2" style="123" customWidth="1"/>
    <col min="2" max="2" width="23.33203125" customWidth="1"/>
    <col min="3" max="5" width="17.44140625" customWidth="1"/>
    <col min="6" max="6" width="18.109375" customWidth="1"/>
    <col min="7" max="7" width="3.44140625" customWidth="1"/>
    <col min="11" max="11" width="8.6640625" customWidth="1"/>
    <col min="12" max="12" width="6.5546875" customWidth="1"/>
    <col min="13" max="13" width="7.5546875" customWidth="1"/>
    <col min="14" max="14" width="11.44140625" customWidth="1"/>
    <col min="15" max="15" width="19.109375" bestFit="1" customWidth="1"/>
    <col min="16" max="18" width="19" bestFit="1" customWidth="1"/>
    <col min="19" max="19" width="11" customWidth="1"/>
    <col min="20" max="20" width="11.5546875" bestFit="1" customWidth="1"/>
  </cols>
  <sheetData>
    <row r="1" spans="2:13" x14ac:dyDescent="0.25">
      <c r="B1" s="13"/>
      <c r="C1" s="13"/>
      <c r="D1" s="13"/>
      <c r="E1" s="13"/>
      <c r="F1" s="13"/>
      <c r="G1" s="13"/>
      <c r="H1" s="4"/>
    </row>
    <row r="2" spans="2:13" x14ac:dyDescent="0.25">
      <c r="B2" s="13"/>
      <c r="C2" s="13"/>
      <c r="D2" s="13"/>
      <c r="E2" s="13"/>
      <c r="F2" s="13"/>
      <c r="G2" s="13"/>
      <c r="H2" s="1"/>
    </row>
    <row r="3" spans="2:13" x14ac:dyDescent="0.25">
      <c r="B3" s="13"/>
      <c r="C3" s="13"/>
      <c r="D3" s="13"/>
      <c r="E3" s="13"/>
      <c r="F3" s="13"/>
      <c r="G3" s="13"/>
      <c r="H3" s="1"/>
    </row>
    <row r="4" spans="2:13" x14ac:dyDescent="0.25">
      <c r="B4" s="13"/>
      <c r="C4" s="13"/>
      <c r="D4" s="13"/>
      <c r="E4" s="13"/>
      <c r="F4" s="13"/>
      <c r="G4" s="13"/>
      <c r="H4" s="1"/>
    </row>
    <row r="5" spans="2:13" x14ac:dyDescent="0.25">
      <c r="B5" s="13"/>
      <c r="C5" s="13"/>
      <c r="D5" s="13"/>
      <c r="E5" s="13"/>
      <c r="F5" s="13"/>
      <c r="G5" s="13"/>
      <c r="H5" s="1"/>
    </row>
    <row r="6" spans="2:13" x14ac:dyDescent="0.25">
      <c r="B6" s="13"/>
      <c r="C6" s="13"/>
      <c r="D6" s="13"/>
      <c r="E6" s="13"/>
      <c r="F6" s="13"/>
      <c r="G6" s="13"/>
      <c r="H6" s="1"/>
      <c r="J6" s="122" t="s">
        <v>16</v>
      </c>
      <c r="K6" s="120">
        <f>+(M6/$M$12)*100</f>
        <v>16.723614274867121</v>
      </c>
      <c r="M6" s="121">
        <v>2643</v>
      </c>
    </row>
    <row r="7" spans="2:13" x14ac:dyDescent="0.25">
      <c r="B7" s="13"/>
      <c r="C7" s="13"/>
      <c r="D7" s="13"/>
      <c r="E7" s="13"/>
      <c r="F7" s="13"/>
      <c r="G7" s="13"/>
      <c r="H7" s="1"/>
      <c r="J7" s="122" t="s">
        <v>17</v>
      </c>
      <c r="K7" s="120">
        <f t="shared" ref="K7:K11" si="0">+(M7/$M$12)*100</f>
        <v>5.0746646418628192</v>
      </c>
      <c r="L7" s="121"/>
      <c r="M7" s="121">
        <v>802</v>
      </c>
    </row>
    <row r="8" spans="2:13" x14ac:dyDescent="0.25">
      <c r="B8" s="13"/>
      <c r="C8" s="13"/>
      <c r="D8" s="13"/>
      <c r="E8" s="13"/>
      <c r="F8" s="13"/>
      <c r="G8" s="13"/>
      <c r="H8" s="1"/>
      <c r="J8" s="122" t="s">
        <v>18</v>
      </c>
      <c r="K8" s="120">
        <f t="shared" si="0"/>
        <v>47.17792963806631</v>
      </c>
      <c r="L8" s="121"/>
      <c r="M8" s="121">
        <v>7456</v>
      </c>
    </row>
    <row r="9" spans="2:13" x14ac:dyDescent="0.25">
      <c r="B9" s="13"/>
      <c r="C9" s="13"/>
      <c r="D9" s="13"/>
      <c r="E9" s="13"/>
      <c r="F9" s="13"/>
      <c r="G9" s="13"/>
      <c r="H9" s="1"/>
      <c r="J9" s="122" t="s">
        <v>145</v>
      </c>
      <c r="K9" s="120">
        <f t="shared" si="0"/>
        <v>16.457858769931661</v>
      </c>
      <c r="L9" s="119"/>
      <c r="M9" s="121">
        <v>2601</v>
      </c>
    </row>
    <row r="10" spans="2:13" x14ac:dyDescent="0.25">
      <c r="B10" s="13"/>
      <c r="C10" s="13"/>
      <c r="D10" s="13"/>
      <c r="E10" s="13"/>
      <c r="F10" s="13"/>
      <c r="G10" s="13"/>
      <c r="J10" s="122" t="s">
        <v>144</v>
      </c>
      <c r="K10" s="120">
        <f t="shared" si="0"/>
        <v>7.7258921791951405</v>
      </c>
      <c r="L10" s="119"/>
      <c r="M10" s="121">
        <v>1221</v>
      </c>
    </row>
    <row r="11" spans="2:13" x14ac:dyDescent="0.25">
      <c r="B11" s="13"/>
      <c r="C11" s="13"/>
      <c r="D11" s="13"/>
      <c r="E11" s="13"/>
      <c r="F11" s="13"/>
      <c r="G11" s="13"/>
      <c r="J11" s="122" t="s">
        <v>146</v>
      </c>
      <c r="K11" s="120">
        <f t="shared" si="0"/>
        <v>6.8400404960769423</v>
      </c>
      <c r="L11" s="119"/>
      <c r="M11" s="121">
        <v>1081</v>
      </c>
    </row>
    <row r="12" spans="2:13" x14ac:dyDescent="0.25">
      <c r="B12" s="13"/>
      <c r="C12" s="13"/>
      <c r="D12" s="13"/>
      <c r="E12" s="13"/>
      <c r="F12" s="13"/>
      <c r="G12" s="13"/>
      <c r="J12" s="119"/>
      <c r="K12" s="120">
        <f>SUM(K6:K11)</f>
        <v>99.999999999999986</v>
      </c>
      <c r="L12" s="121"/>
      <c r="M12" s="121">
        <f>SUM(M6:M11)</f>
        <v>15804</v>
      </c>
    </row>
    <row r="13" spans="2:13" x14ac:dyDescent="0.25">
      <c r="B13" s="13"/>
      <c r="C13" s="13"/>
      <c r="D13" s="13"/>
      <c r="E13" s="13"/>
      <c r="F13" s="13"/>
      <c r="G13" s="13"/>
    </row>
    <row r="14" spans="2:13" x14ac:dyDescent="0.25">
      <c r="B14" s="13"/>
      <c r="C14" s="13"/>
      <c r="D14" s="13"/>
      <c r="E14" s="13"/>
      <c r="F14" s="13"/>
      <c r="G14" s="13"/>
    </row>
    <row r="15" spans="2:13" x14ac:dyDescent="0.25">
      <c r="B15" s="13"/>
      <c r="C15" s="13"/>
      <c r="D15" s="13"/>
      <c r="E15" s="13"/>
      <c r="F15" s="13"/>
      <c r="G15" s="13"/>
    </row>
    <row r="16" spans="2:13" x14ac:dyDescent="0.25">
      <c r="B16" s="13"/>
      <c r="C16" s="13"/>
      <c r="D16" s="13"/>
      <c r="E16" s="13"/>
      <c r="F16" s="13"/>
      <c r="G16" s="13"/>
    </row>
    <row r="17" spans="1:21" x14ac:dyDescent="0.25">
      <c r="B17" s="13"/>
      <c r="C17" s="13"/>
      <c r="D17" s="13"/>
      <c r="E17" s="13"/>
      <c r="F17" s="13"/>
      <c r="G17" s="13"/>
    </row>
    <row r="18" spans="1:21" x14ac:dyDescent="0.25">
      <c r="B18" s="13"/>
      <c r="C18" s="13"/>
      <c r="D18" s="13"/>
      <c r="E18" s="13"/>
      <c r="F18" s="13"/>
      <c r="G18" s="13"/>
    </row>
    <row r="19" spans="1:21" x14ac:dyDescent="0.25">
      <c r="B19" s="13"/>
      <c r="C19" s="13"/>
      <c r="D19" s="13"/>
      <c r="E19" s="13"/>
      <c r="F19" s="13"/>
      <c r="G19" s="13"/>
      <c r="H19" s="13"/>
    </row>
    <row r="20" spans="1:21" x14ac:dyDescent="0.25">
      <c r="B20" s="13"/>
      <c r="C20" s="13"/>
      <c r="D20" s="13"/>
      <c r="E20" s="13"/>
      <c r="F20" s="13"/>
      <c r="G20" s="13"/>
      <c r="H20" s="13"/>
    </row>
    <row r="21" spans="1:21" x14ac:dyDescent="0.25">
      <c r="B21" s="13"/>
      <c r="C21" s="13"/>
      <c r="D21" s="13"/>
      <c r="E21" s="13"/>
      <c r="F21" s="13"/>
      <c r="G21" s="13"/>
      <c r="H21" s="13"/>
    </row>
    <row r="22" spans="1:21" ht="13.8" x14ac:dyDescent="0.25">
      <c r="A22" s="204" t="s">
        <v>212</v>
      </c>
      <c r="B22" s="13"/>
      <c r="D22" s="74"/>
      <c r="E22" s="74"/>
      <c r="F22" s="74"/>
      <c r="G22" s="13"/>
      <c r="H22" s="13"/>
    </row>
    <row r="23" spans="1:21" ht="13.8" thickBot="1" x14ac:dyDescent="0.3">
      <c r="B23" s="13"/>
      <c r="C23" s="13"/>
      <c r="D23" s="13"/>
      <c r="E23" s="13"/>
      <c r="F23" s="13"/>
      <c r="G23" s="13"/>
      <c r="H23" s="13"/>
    </row>
    <row r="24" spans="1:21" x14ac:dyDescent="0.25">
      <c r="B24" s="280" t="s">
        <v>167</v>
      </c>
      <c r="C24" s="282" t="s">
        <v>41</v>
      </c>
      <c r="D24" s="283"/>
      <c r="E24" s="284"/>
      <c r="F24" s="259" t="s">
        <v>10</v>
      </c>
      <c r="G24" s="49"/>
    </row>
    <row r="25" spans="1:21" ht="12" customHeight="1" x14ac:dyDescent="0.25">
      <c r="B25" s="281"/>
      <c r="C25" s="257" t="s">
        <v>38</v>
      </c>
      <c r="D25" s="257" t="s">
        <v>39</v>
      </c>
      <c r="E25" s="258" t="s">
        <v>40</v>
      </c>
      <c r="F25" s="260"/>
      <c r="G25" s="49"/>
      <c r="H25" s="1"/>
    </row>
    <row r="26" spans="1:21" s="212" customFormat="1" ht="19.5" customHeight="1" x14ac:dyDescent="0.25">
      <c r="A26" s="216"/>
      <c r="B26" s="246" t="s">
        <v>168</v>
      </c>
      <c r="C26" s="247">
        <v>4055</v>
      </c>
      <c r="D26" s="248">
        <v>593</v>
      </c>
      <c r="E26" s="248">
        <v>4737</v>
      </c>
      <c r="F26" s="249">
        <f>SUM(C26:E26)</f>
        <v>9385</v>
      </c>
      <c r="G26" s="250"/>
      <c r="H26" s="251"/>
    </row>
    <row r="27" spans="1:21" s="212" customFormat="1" ht="19.5" customHeight="1" x14ac:dyDescent="0.25">
      <c r="A27" s="216"/>
      <c r="B27" s="252"/>
      <c r="C27" s="247"/>
      <c r="D27" s="248"/>
      <c r="E27" s="248"/>
      <c r="F27" s="253">
        <f>+F26/$F$31</f>
        <v>0.37258327047520745</v>
      </c>
      <c r="G27" s="250"/>
      <c r="H27" s="251"/>
    </row>
    <row r="28" spans="1:21" s="212" customFormat="1" ht="19.5" customHeight="1" x14ac:dyDescent="0.25">
      <c r="A28" s="216"/>
      <c r="B28" s="252" t="s">
        <v>169</v>
      </c>
      <c r="C28" s="247">
        <v>3161</v>
      </c>
      <c r="D28" s="248">
        <v>402</v>
      </c>
      <c r="E28" s="248">
        <v>12241</v>
      </c>
      <c r="F28" s="254">
        <f>SUM(C28:E28)</f>
        <v>15804</v>
      </c>
      <c r="G28" s="250"/>
      <c r="H28" s="255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</row>
    <row r="29" spans="1:21" s="212" customFormat="1" ht="19.5" customHeight="1" x14ac:dyDescent="0.25">
      <c r="A29" s="216"/>
      <c r="B29" s="256"/>
      <c r="C29" s="247"/>
      <c r="D29" s="248"/>
      <c r="E29" s="248"/>
      <c r="F29" s="253">
        <f>+F28/$F$31</f>
        <v>0.62741672952479255</v>
      </c>
      <c r="G29" s="250"/>
      <c r="H29" s="255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</row>
    <row r="30" spans="1:21" ht="12" customHeight="1" thickBot="1" x14ac:dyDescent="0.3">
      <c r="B30" s="179"/>
      <c r="C30" s="180">
        <f>+C31/$F$31</f>
        <v>0.28647425463495968</v>
      </c>
      <c r="D30" s="180">
        <f t="shared" ref="D30:E30" si="1">+D31/$F$31</f>
        <v>3.9501369645480171E-2</v>
      </c>
      <c r="E30" s="180">
        <f t="shared" si="1"/>
        <v>0.67402437571956009</v>
      </c>
      <c r="F30" s="181"/>
      <c r="G30" s="182"/>
      <c r="H30" s="20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.75" customHeight="1" thickTop="1" thickBot="1" x14ac:dyDescent="0.3">
      <c r="B31" s="183" t="s">
        <v>42</v>
      </c>
      <c r="C31" s="184">
        <f>+SUM(C26:C28)</f>
        <v>7216</v>
      </c>
      <c r="D31" s="185">
        <f>+SUM(D26:D28)</f>
        <v>995</v>
      </c>
      <c r="E31" s="186">
        <f>SUM(E26:E28)</f>
        <v>16978</v>
      </c>
      <c r="F31" s="187">
        <f>SUM(C31:E31)</f>
        <v>25189</v>
      </c>
      <c r="G31" s="188"/>
      <c r="H31" s="20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B32" s="123"/>
      <c r="C32" s="125"/>
      <c r="D32" s="125"/>
      <c r="E32" s="125"/>
      <c r="F32" s="149"/>
      <c r="G32" s="149"/>
      <c r="H32" s="20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123"/>
      <c r="C33" s="125"/>
      <c r="D33" s="125"/>
      <c r="E33" s="125"/>
      <c r="F33" s="149"/>
      <c r="G33" s="149"/>
      <c r="H33" s="20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23"/>
      <c r="C34" s="125"/>
      <c r="D34" s="125"/>
      <c r="E34" s="125"/>
      <c r="F34" s="149"/>
      <c r="G34" s="149"/>
      <c r="H34" s="20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23"/>
      <c r="C35" s="125"/>
      <c r="D35" s="125"/>
      <c r="E35" s="125"/>
      <c r="F35" s="149"/>
      <c r="G35" s="149"/>
      <c r="H35" s="20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23"/>
      <c r="C36" s="125"/>
      <c r="D36" s="125"/>
      <c r="E36" s="125"/>
      <c r="F36" s="149"/>
      <c r="G36" s="149"/>
      <c r="H36" s="20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7.25" customHeight="1" x14ac:dyDescent="0.25">
      <c r="B37" s="123"/>
      <c r="C37" s="123"/>
      <c r="D37" s="123"/>
      <c r="E37" s="123"/>
      <c r="F37" s="123"/>
      <c r="G37" s="123"/>
      <c r="H37" s="20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23"/>
      <c r="C38" s="123"/>
      <c r="D38" s="123"/>
      <c r="E38" s="123"/>
      <c r="F38" s="123"/>
      <c r="G38" s="123"/>
      <c r="H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23"/>
      <c r="C39" s="123"/>
      <c r="D39" s="123"/>
      <c r="E39" s="123"/>
      <c r="F39" s="123"/>
      <c r="G39" s="123"/>
      <c r="H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23"/>
      <c r="C40" s="123"/>
      <c r="D40" s="123"/>
      <c r="E40" s="123"/>
      <c r="F40" s="123"/>
      <c r="G40" s="123"/>
      <c r="H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23"/>
      <c r="C41" s="123"/>
      <c r="D41" s="123"/>
      <c r="E41" s="123"/>
      <c r="F41" s="123"/>
      <c r="G41" s="123"/>
      <c r="H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23"/>
      <c r="C42" s="123"/>
      <c r="D42" s="123"/>
      <c r="E42" s="123"/>
      <c r="F42" s="123"/>
      <c r="G42" s="123"/>
      <c r="H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23"/>
      <c r="C43" s="123"/>
      <c r="D43" s="123"/>
      <c r="E43" s="123"/>
      <c r="F43" s="123"/>
      <c r="G43" s="123"/>
      <c r="H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23"/>
      <c r="C44" s="123"/>
      <c r="D44" s="123"/>
      <c r="E44" s="123"/>
      <c r="F44" s="123"/>
      <c r="G44" s="123"/>
      <c r="H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23"/>
      <c r="C45" s="123"/>
      <c r="D45" s="123"/>
      <c r="E45" s="123"/>
      <c r="F45" s="123"/>
      <c r="G45" s="123"/>
      <c r="H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23"/>
      <c r="C46" s="123"/>
      <c r="D46" s="123"/>
      <c r="E46" s="123"/>
      <c r="F46" s="123"/>
      <c r="G46" s="123"/>
      <c r="H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23"/>
      <c r="C47" s="123"/>
      <c r="D47" s="123"/>
      <c r="E47" s="123"/>
      <c r="F47" s="123"/>
      <c r="G47" s="123"/>
      <c r="H47" s="1"/>
    </row>
    <row r="48" spans="2:21" x14ac:dyDescent="0.25">
      <c r="B48" s="123"/>
      <c r="C48" s="123"/>
      <c r="D48" s="123"/>
      <c r="E48" s="123"/>
      <c r="F48" s="123"/>
      <c r="G48" s="123"/>
      <c r="H48" s="1"/>
    </row>
    <row r="49" spans="2:8" x14ac:dyDescent="0.25">
      <c r="B49" s="123"/>
      <c r="C49" s="123"/>
      <c r="D49" s="123"/>
      <c r="E49" s="123"/>
      <c r="F49" s="123"/>
      <c r="G49" s="123"/>
      <c r="H49" s="1"/>
    </row>
    <row r="50" spans="2:8" x14ac:dyDescent="0.25">
      <c r="B50" s="123"/>
      <c r="C50" s="123"/>
      <c r="D50" s="123"/>
      <c r="E50" s="123"/>
      <c r="F50" s="123"/>
      <c r="G50" s="123"/>
    </row>
    <row r="51" spans="2:8" x14ac:dyDescent="0.25">
      <c r="B51" s="123"/>
      <c r="C51" s="123"/>
      <c r="D51" s="123"/>
      <c r="E51" s="123"/>
      <c r="F51" s="123"/>
      <c r="G51" s="123"/>
    </row>
    <row r="52" spans="2:8" x14ac:dyDescent="0.25">
      <c r="B52" s="123"/>
      <c r="C52" s="123"/>
      <c r="D52" s="123"/>
      <c r="E52" s="123"/>
      <c r="F52" s="123"/>
      <c r="G52" s="123"/>
    </row>
    <row r="53" spans="2:8" x14ac:dyDescent="0.25">
      <c r="B53" s="123"/>
      <c r="C53" s="123"/>
      <c r="D53" s="123"/>
      <c r="E53" s="123"/>
      <c r="F53" s="123"/>
      <c r="G53" s="123"/>
    </row>
    <row r="54" spans="2:8" x14ac:dyDescent="0.25">
      <c r="B54" s="123"/>
      <c r="C54" s="123"/>
      <c r="D54" s="123"/>
      <c r="E54" s="123"/>
      <c r="F54" s="123"/>
      <c r="G54" s="123"/>
    </row>
    <row r="55" spans="2:8" x14ac:dyDescent="0.25">
      <c r="B55" s="123"/>
      <c r="C55" s="123"/>
      <c r="D55" s="123"/>
      <c r="E55" s="123"/>
      <c r="F55" s="123"/>
      <c r="G55" s="123"/>
    </row>
    <row r="56" spans="2:8" x14ac:dyDescent="0.25">
      <c r="B56" s="123"/>
      <c r="C56" s="123"/>
      <c r="D56" s="123"/>
      <c r="E56" s="123"/>
      <c r="F56" s="123"/>
      <c r="G56" s="123"/>
    </row>
  </sheetData>
  <mergeCells count="2">
    <mergeCell ref="B24:B25"/>
    <mergeCell ref="C24:E24"/>
  </mergeCells>
  <pageMargins left="0.78740157480314965" right="0.78740157480314965" top="0.78740157480314965" bottom="0.78740157480314965" header="0" footer="0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N246"/>
  <sheetViews>
    <sheetView view="pageBreakPreview" topLeftCell="A71" zoomScaleNormal="70" zoomScaleSheetLayoutView="100" workbookViewId="0">
      <selection activeCell="A64" sqref="A64:XFD64"/>
    </sheetView>
  </sheetViews>
  <sheetFormatPr baseColWidth="10" defaultRowHeight="15.75" customHeight="1" x14ac:dyDescent="0.25"/>
  <cols>
    <col min="1" max="1" width="2.5546875" style="7" customWidth="1"/>
    <col min="2" max="2" width="8" customWidth="1"/>
    <col min="3" max="3" width="47.109375" customWidth="1"/>
    <col min="4" max="4" width="13.6640625" customWidth="1"/>
    <col min="5" max="5" width="1.6640625" customWidth="1"/>
    <col min="6" max="6" width="16.5546875" customWidth="1"/>
    <col min="7" max="7" width="1.88671875" customWidth="1"/>
    <col min="8" max="8" width="13.5546875" customWidth="1"/>
    <col min="9" max="9" width="1.88671875" customWidth="1"/>
    <col min="10" max="10" width="10.6640625" customWidth="1"/>
    <col min="11" max="11" width="1.88671875" customWidth="1"/>
    <col min="12" max="12" width="13.5546875" customWidth="1"/>
    <col min="13" max="13" width="1.33203125" customWidth="1"/>
    <col min="14" max="14" width="10.109375" customWidth="1"/>
    <col min="15" max="15" width="4.88671875" customWidth="1"/>
    <col min="16" max="16" width="10.6640625" customWidth="1"/>
    <col min="17" max="17" width="5.33203125" customWidth="1"/>
    <col min="18" max="18" width="1.5546875" customWidth="1"/>
    <col min="19" max="19" width="8.33203125" customWidth="1"/>
    <col min="20" max="20" width="50" style="99" customWidth="1"/>
    <col min="21" max="21" width="13.44140625" style="99" customWidth="1"/>
    <col min="22" max="22" width="13.6640625" style="99" customWidth="1"/>
    <col min="23" max="23" width="11" style="99" customWidth="1"/>
    <col min="24" max="24" width="32" style="99" customWidth="1"/>
    <col min="25" max="25" width="14.6640625" style="99" customWidth="1"/>
    <col min="26" max="26" width="11.5546875" style="99" customWidth="1"/>
    <col min="27" max="27" width="24.44140625" style="99" bestFit="1" customWidth="1"/>
    <col min="28" max="28" width="18.88671875" style="99" customWidth="1"/>
    <col min="29" max="29" width="15.33203125" customWidth="1"/>
    <col min="31" max="31" width="3.33203125" customWidth="1"/>
    <col min="36" max="36" width="44.6640625" bestFit="1" customWidth="1"/>
    <col min="37" max="37" width="22.6640625" bestFit="1" customWidth="1"/>
    <col min="38" max="40" width="16.109375" customWidth="1"/>
  </cols>
  <sheetData>
    <row r="1" spans="1:40" ht="15.75" customHeight="1" x14ac:dyDescent="0.3">
      <c r="A1" s="202" t="s">
        <v>199</v>
      </c>
      <c r="B1" s="42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T1"/>
      <c r="U1"/>
      <c r="V1"/>
      <c r="W1"/>
      <c r="X1"/>
      <c r="Y1"/>
      <c r="Z1"/>
      <c r="AA1"/>
      <c r="AB1"/>
    </row>
    <row r="2" spans="1:40" ht="9" customHeight="1" x14ac:dyDescent="0.3">
      <c r="A2" s="72"/>
      <c r="B2" s="42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T2"/>
      <c r="U2"/>
      <c r="V2"/>
      <c r="W2"/>
      <c r="X2"/>
      <c r="Y2"/>
      <c r="Z2"/>
      <c r="AA2"/>
      <c r="AB2"/>
    </row>
    <row r="3" spans="1:40" ht="15.75" customHeight="1" x14ac:dyDescent="0.3">
      <c r="A3" s="13"/>
      <c r="B3" s="43" t="s">
        <v>200</v>
      </c>
      <c r="C3" s="14"/>
      <c r="D3" s="14"/>
      <c r="E3" s="14"/>
      <c r="F3" s="65"/>
      <c r="G3" s="13"/>
      <c r="H3" s="65"/>
      <c r="I3" s="13"/>
      <c r="J3" s="65"/>
      <c r="K3" s="13"/>
      <c r="L3" s="13"/>
      <c r="M3" s="13"/>
      <c r="N3" s="13"/>
      <c r="O3" s="13"/>
      <c r="P3" s="13"/>
      <c r="Q3" s="13"/>
      <c r="R3" s="13"/>
      <c r="T3"/>
      <c r="U3"/>
      <c r="V3"/>
      <c r="W3"/>
      <c r="X3"/>
      <c r="Y3"/>
      <c r="Z3"/>
      <c r="AA3"/>
      <c r="AB3"/>
    </row>
    <row r="4" spans="1:40" ht="13.8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 s="264"/>
      <c r="U4" s="264"/>
      <c r="V4" s="264"/>
      <c r="W4" s="264"/>
      <c r="AB4"/>
      <c r="AJ4" s="4"/>
      <c r="AK4" s="4"/>
      <c r="AL4" s="4"/>
    </row>
    <row r="5" spans="1:40" ht="13.2" x14ac:dyDescent="0.25">
      <c r="A5" s="13"/>
      <c r="B5" s="280" t="s">
        <v>19</v>
      </c>
      <c r="C5" s="277" t="s">
        <v>31</v>
      </c>
      <c r="D5" s="289" t="s">
        <v>151</v>
      </c>
      <c r="E5" s="261"/>
      <c r="F5" s="289" t="s">
        <v>152</v>
      </c>
      <c r="G5" s="261"/>
      <c r="H5" s="289" t="s">
        <v>204</v>
      </c>
      <c r="I5" s="261"/>
      <c r="J5" s="306" t="s">
        <v>26</v>
      </c>
      <c r="K5" s="307"/>
      <c r="L5" s="314" t="s">
        <v>28</v>
      </c>
      <c r="M5" s="315"/>
      <c r="N5" s="308" t="s">
        <v>197</v>
      </c>
      <c r="O5" s="309"/>
      <c r="P5" s="309"/>
      <c r="Q5" s="309"/>
      <c r="R5" s="73"/>
      <c r="T5" s="264"/>
      <c r="U5" s="264"/>
      <c r="V5" s="264"/>
      <c r="W5" s="264"/>
      <c r="AB5"/>
      <c r="AJ5" s="4"/>
      <c r="AK5" s="4"/>
      <c r="AL5" s="4"/>
    </row>
    <row r="6" spans="1:40" ht="13.8" x14ac:dyDescent="0.25">
      <c r="A6" s="13"/>
      <c r="B6" s="286"/>
      <c r="C6" s="312"/>
      <c r="D6" s="290"/>
      <c r="E6" s="292"/>
      <c r="F6" s="290"/>
      <c r="G6" s="292"/>
      <c r="H6" s="290"/>
      <c r="I6" s="292"/>
      <c r="J6" s="298" t="s">
        <v>27</v>
      </c>
      <c r="K6" s="299"/>
      <c r="L6" s="285" t="s">
        <v>7</v>
      </c>
      <c r="M6" s="286"/>
      <c r="N6" s="310" t="s">
        <v>33</v>
      </c>
      <c r="O6" s="311"/>
      <c r="P6" s="296" t="s">
        <v>34</v>
      </c>
      <c r="Q6" s="297"/>
      <c r="R6" s="73"/>
      <c r="T6" s="264"/>
      <c r="U6" s="264" t="s">
        <v>232</v>
      </c>
      <c r="V6" s="264" t="s">
        <v>227</v>
      </c>
      <c r="W6" s="264"/>
      <c r="AB6"/>
      <c r="AJ6" s="4"/>
      <c r="AK6" s="4" t="s">
        <v>279</v>
      </c>
      <c r="AL6" s="4" t="s">
        <v>233</v>
      </c>
      <c r="AM6" t="s">
        <v>33</v>
      </c>
      <c r="AN6" t="s">
        <v>34</v>
      </c>
    </row>
    <row r="7" spans="1:40" ht="14.4" thickBot="1" x14ac:dyDescent="0.3">
      <c r="A7" s="13"/>
      <c r="B7" s="288"/>
      <c r="C7" s="313"/>
      <c r="D7" s="291"/>
      <c r="E7" s="293"/>
      <c r="F7" s="291"/>
      <c r="G7" s="293"/>
      <c r="H7" s="291"/>
      <c r="I7" s="293"/>
      <c r="J7" s="300" t="s">
        <v>21</v>
      </c>
      <c r="K7" s="301"/>
      <c r="L7" s="287"/>
      <c r="M7" s="288"/>
      <c r="N7" s="302"/>
      <c r="O7" s="303"/>
      <c r="P7" s="304"/>
      <c r="Q7" s="305"/>
      <c r="R7" s="13"/>
      <c r="T7" s="264"/>
      <c r="U7" s="264"/>
      <c r="V7" s="264"/>
      <c r="W7" s="264"/>
      <c r="AB7"/>
      <c r="AJ7" s="4" t="s">
        <v>188</v>
      </c>
      <c r="AK7" s="4" t="s">
        <v>121</v>
      </c>
      <c r="AL7" s="4">
        <v>1364</v>
      </c>
      <c r="AM7">
        <v>1.1284831378299112</v>
      </c>
      <c r="AN7">
        <v>4.9131260865102639</v>
      </c>
    </row>
    <row r="8" spans="1:40" ht="15" customHeight="1" x14ac:dyDescent="0.25">
      <c r="A8" s="123"/>
      <c r="B8" s="102">
        <v>1</v>
      </c>
      <c r="C8" s="103" t="s">
        <v>57</v>
      </c>
      <c r="D8" s="103">
        <v>18</v>
      </c>
      <c r="E8" s="104"/>
      <c r="F8" s="105">
        <v>2</v>
      </c>
      <c r="G8" s="106"/>
      <c r="H8" s="105">
        <f t="shared" ref="H8:H14" si="0">+D8+F8</f>
        <v>20</v>
      </c>
      <c r="I8" s="106"/>
      <c r="J8" s="107">
        <v>23.000000000000004</v>
      </c>
      <c r="K8" s="106"/>
      <c r="L8" s="107">
        <v>97.25170700000001</v>
      </c>
      <c r="M8" s="108"/>
      <c r="N8" s="109">
        <f t="shared" ref="N8:N14" si="1">+J8/H8</f>
        <v>1.1500000000000001</v>
      </c>
      <c r="O8" s="110"/>
      <c r="P8" s="109">
        <f t="shared" ref="P8:P14" si="2">+L8/H8</f>
        <v>4.8625853500000007</v>
      </c>
      <c r="Q8" s="111"/>
      <c r="R8" s="123"/>
      <c r="T8" s="264" t="s">
        <v>57</v>
      </c>
      <c r="U8" s="264">
        <v>23.000000000000004</v>
      </c>
      <c r="V8" s="264">
        <v>97.25170700000001</v>
      </c>
      <c r="W8" s="264"/>
      <c r="AB8"/>
      <c r="AJ8" s="4" t="s">
        <v>183</v>
      </c>
      <c r="AK8" s="4" t="s">
        <v>171</v>
      </c>
      <c r="AL8" s="4">
        <v>689</v>
      </c>
      <c r="AM8">
        <v>5.4426705370101594E-2</v>
      </c>
      <c r="AN8">
        <v>4.1570027576197384E-2</v>
      </c>
    </row>
    <row r="9" spans="1:40" ht="15" customHeight="1" x14ac:dyDescent="0.25">
      <c r="A9" s="123"/>
      <c r="B9" s="102">
        <f t="shared" ref="B9:B72" si="3">+B8+1</f>
        <v>2</v>
      </c>
      <c r="C9" s="103" t="s">
        <v>183</v>
      </c>
      <c r="D9" s="103">
        <v>689</v>
      </c>
      <c r="E9" s="104"/>
      <c r="F9" s="105">
        <v>0</v>
      </c>
      <c r="G9" s="106"/>
      <c r="H9" s="105">
        <f t="shared" si="0"/>
        <v>689</v>
      </c>
      <c r="I9" s="106"/>
      <c r="J9" s="107">
        <v>37.5</v>
      </c>
      <c r="K9" s="106"/>
      <c r="L9" s="107">
        <v>28.641748999999997</v>
      </c>
      <c r="M9" s="108"/>
      <c r="N9" s="109">
        <f t="shared" si="1"/>
        <v>5.4426705370101594E-2</v>
      </c>
      <c r="O9" s="110"/>
      <c r="P9" s="109">
        <f t="shared" si="2"/>
        <v>4.1570027576197384E-2</v>
      </c>
      <c r="Q9" s="111"/>
      <c r="R9" s="123"/>
      <c r="T9" s="264" t="s">
        <v>183</v>
      </c>
      <c r="U9" s="264">
        <v>37.5</v>
      </c>
      <c r="V9" s="264">
        <v>28.641748999999997</v>
      </c>
      <c r="W9" s="264"/>
      <c r="AB9"/>
      <c r="AJ9" s="4" t="s">
        <v>81</v>
      </c>
      <c r="AK9" s="4" t="s">
        <v>120</v>
      </c>
      <c r="AL9" s="4">
        <v>660</v>
      </c>
      <c r="AM9">
        <v>0.87696969696969707</v>
      </c>
      <c r="AN9">
        <v>5.7082739787878785</v>
      </c>
    </row>
    <row r="10" spans="1:40" ht="15" customHeight="1" x14ac:dyDescent="0.25">
      <c r="A10" s="123"/>
      <c r="B10" s="102">
        <f t="shared" si="3"/>
        <v>3</v>
      </c>
      <c r="C10" s="103" t="s">
        <v>213</v>
      </c>
      <c r="D10" s="103">
        <v>25</v>
      </c>
      <c r="E10" s="104"/>
      <c r="F10" s="105">
        <v>0</v>
      </c>
      <c r="G10" s="106"/>
      <c r="H10" s="105">
        <f t="shared" si="0"/>
        <v>25</v>
      </c>
      <c r="I10" s="106"/>
      <c r="J10" s="107">
        <v>21.709999999999994</v>
      </c>
      <c r="K10" s="106"/>
      <c r="L10" s="107">
        <v>45.110170999999994</v>
      </c>
      <c r="M10" s="108"/>
      <c r="N10" s="109">
        <f t="shared" si="1"/>
        <v>0.86839999999999973</v>
      </c>
      <c r="O10" s="110"/>
      <c r="P10" s="109">
        <f t="shared" si="2"/>
        <v>1.8044068399999997</v>
      </c>
      <c r="Q10" s="111"/>
      <c r="R10" s="123"/>
      <c r="T10" s="264" t="s">
        <v>213</v>
      </c>
      <c r="U10" s="264">
        <v>21.709999999999994</v>
      </c>
      <c r="V10" s="264">
        <v>45.110170999999994</v>
      </c>
      <c r="W10" s="264"/>
      <c r="AB10"/>
      <c r="AJ10" s="4" t="s">
        <v>111</v>
      </c>
      <c r="AK10" t="s">
        <v>127</v>
      </c>
      <c r="AL10" s="4">
        <v>574</v>
      </c>
      <c r="AM10">
        <v>0.76924912891986064</v>
      </c>
      <c r="AN10">
        <v>4.1375080139372828</v>
      </c>
    </row>
    <row r="11" spans="1:40" ht="15" customHeight="1" x14ac:dyDescent="0.25">
      <c r="A11" s="123"/>
      <c r="B11" s="102">
        <f t="shared" si="3"/>
        <v>4</v>
      </c>
      <c r="C11" s="103" t="s">
        <v>177</v>
      </c>
      <c r="D11" s="103">
        <v>4</v>
      </c>
      <c r="E11" s="104"/>
      <c r="F11" s="105">
        <v>22</v>
      </c>
      <c r="G11" s="106"/>
      <c r="H11" s="105">
        <f t="shared" si="0"/>
        <v>26</v>
      </c>
      <c r="I11" s="106"/>
      <c r="J11" s="107">
        <v>20</v>
      </c>
      <c r="K11" s="106"/>
      <c r="L11" s="107">
        <v>114.66168599999999</v>
      </c>
      <c r="M11" s="108"/>
      <c r="N11" s="109">
        <f t="shared" si="1"/>
        <v>0.76923076923076927</v>
      </c>
      <c r="O11" s="110"/>
      <c r="P11" s="109">
        <f t="shared" si="2"/>
        <v>4.4100648461538459</v>
      </c>
      <c r="Q11" s="111"/>
      <c r="R11" s="123"/>
      <c r="T11" s="264" t="s">
        <v>177</v>
      </c>
      <c r="U11" s="264">
        <v>20</v>
      </c>
      <c r="V11" s="264">
        <v>114.66168599999999</v>
      </c>
      <c r="W11" s="264"/>
      <c r="AB11"/>
      <c r="AJ11" s="4" t="s">
        <v>231</v>
      </c>
      <c r="AK11" s="4" t="s">
        <v>117</v>
      </c>
      <c r="AL11" s="4">
        <v>476</v>
      </c>
      <c r="AM11">
        <v>5.6198130252100871</v>
      </c>
      <c r="AN11">
        <v>13.873396025210088</v>
      </c>
    </row>
    <row r="12" spans="1:40" ht="15" customHeight="1" x14ac:dyDescent="0.25">
      <c r="A12" s="123"/>
      <c r="B12" s="102">
        <f t="shared" si="3"/>
        <v>5</v>
      </c>
      <c r="C12" s="103" t="s">
        <v>106</v>
      </c>
      <c r="D12" s="103">
        <v>2</v>
      </c>
      <c r="E12" s="104"/>
      <c r="F12" s="105">
        <v>3</v>
      </c>
      <c r="G12" s="106"/>
      <c r="H12" s="105">
        <f t="shared" si="0"/>
        <v>5</v>
      </c>
      <c r="I12" s="106"/>
      <c r="J12" s="107">
        <v>3</v>
      </c>
      <c r="K12" s="106"/>
      <c r="L12" s="107">
        <v>9.1320439999999987</v>
      </c>
      <c r="M12" s="108"/>
      <c r="N12" s="109">
        <f t="shared" si="1"/>
        <v>0.6</v>
      </c>
      <c r="O12" s="110"/>
      <c r="P12" s="109">
        <f t="shared" si="2"/>
        <v>1.8264087999999998</v>
      </c>
      <c r="Q12" s="111"/>
      <c r="R12" s="123"/>
      <c r="T12" s="264" t="s">
        <v>106</v>
      </c>
      <c r="U12" s="264">
        <v>3</v>
      </c>
      <c r="V12" s="264">
        <v>9.1320439999999987</v>
      </c>
      <c r="W12" s="264"/>
      <c r="AB12"/>
      <c r="AJ12" s="4" t="s">
        <v>190</v>
      </c>
      <c r="AK12" s="4" t="s">
        <v>175</v>
      </c>
      <c r="AL12" s="4">
        <v>361</v>
      </c>
      <c r="AM12">
        <v>0.76671468144044352</v>
      </c>
      <c r="AN12">
        <v>2.7927191052631581</v>
      </c>
    </row>
    <row r="13" spans="1:40" ht="15" customHeight="1" x14ac:dyDescent="0.25">
      <c r="A13" s="124"/>
      <c r="B13" s="102">
        <f t="shared" si="3"/>
        <v>6</v>
      </c>
      <c r="C13" s="103" t="s">
        <v>214</v>
      </c>
      <c r="D13" s="103">
        <v>15</v>
      </c>
      <c r="E13" s="104"/>
      <c r="F13" s="112">
        <v>7</v>
      </c>
      <c r="G13" s="106"/>
      <c r="H13" s="105">
        <f t="shared" si="0"/>
        <v>22</v>
      </c>
      <c r="I13" s="106"/>
      <c r="J13" s="107">
        <v>1.8</v>
      </c>
      <c r="K13" s="106"/>
      <c r="L13" s="107">
        <v>1.4781070000000001</v>
      </c>
      <c r="M13" s="108"/>
      <c r="N13" s="109">
        <f t="shared" si="1"/>
        <v>8.1818181818181818E-2</v>
      </c>
      <c r="O13" s="110"/>
      <c r="P13" s="109">
        <f t="shared" si="2"/>
        <v>6.7186681818181826E-2</v>
      </c>
      <c r="Q13" s="111"/>
      <c r="R13" s="123"/>
      <c r="T13" s="264" t="s">
        <v>214</v>
      </c>
      <c r="U13" s="264">
        <v>1.8</v>
      </c>
      <c r="V13" s="264">
        <v>1.4781070000000001</v>
      </c>
      <c r="W13" s="264"/>
      <c r="AB13"/>
      <c r="AJ13" s="4" t="s">
        <v>63</v>
      </c>
      <c r="AK13" s="4" t="s">
        <v>76</v>
      </c>
      <c r="AL13" s="4">
        <v>300</v>
      </c>
      <c r="AM13">
        <v>3.4234666666666689</v>
      </c>
      <c r="AN13">
        <v>23.92782368333333</v>
      </c>
    </row>
    <row r="14" spans="1:40" ht="15" customHeight="1" x14ac:dyDescent="0.25">
      <c r="A14" s="124"/>
      <c r="B14" s="102">
        <f t="shared" si="3"/>
        <v>7</v>
      </c>
      <c r="C14" s="103" t="s">
        <v>157</v>
      </c>
      <c r="D14" s="103">
        <v>16</v>
      </c>
      <c r="E14" s="104"/>
      <c r="F14" s="105">
        <v>0</v>
      </c>
      <c r="G14" s="106"/>
      <c r="H14" s="105">
        <f t="shared" si="0"/>
        <v>16</v>
      </c>
      <c r="I14" s="106"/>
      <c r="J14" s="107">
        <v>15.820000000000007</v>
      </c>
      <c r="K14" s="106"/>
      <c r="L14" s="107">
        <v>76.826227000000003</v>
      </c>
      <c r="M14" s="108"/>
      <c r="N14" s="109">
        <f t="shared" si="1"/>
        <v>0.98875000000000046</v>
      </c>
      <c r="O14" s="110"/>
      <c r="P14" s="109">
        <f t="shared" si="2"/>
        <v>4.8016391875000002</v>
      </c>
      <c r="Q14" s="111"/>
      <c r="R14" s="123"/>
      <c r="T14" s="264" t="s">
        <v>157</v>
      </c>
      <c r="U14" s="264">
        <v>15.820000000000007</v>
      </c>
      <c r="V14" s="264">
        <v>76.826227000000003</v>
      </c>
      <c r="W14" s="264"/>
      <c r="AB14"/>
      <c r="AJ14" s="4" t="s">
        <v>107</v>
      </c>
      <c r="AK14" s="4" t="s">
        <v>116</v>
      </c>
      <c r="AL14" s="4">
        <v>249</v>
      </c>
      <c r="AM14">
        <v>1.8313253012048192</v>
      </c>
      <c r="AN14">
        <v>9.2267616867469879</v>
      </c>
    </row>
    <row r="15" spans="1:40" ht="15" customHeight="1" x14ac:dyDescent="0.25">
      <c r="A15" s="124"/>
      <c r="B15" s="102">
        <f t="shared" si="3"/>
        <v>8</v>
      </c>
      <c r="C15" s="103" t="s">
        <v>215</v>
      </c>
      <c r="D15" s="103">
        <v>6</v>
      </c>
      <c r="E15" s="104"/>
      <c r="F15" s="105">
        <v>0</v>
      </c>
      <c r="G15" s="106"/>
      <c r="H15" s="105">
        <f t="shared" ref="H15:H38" si="4">+D15+F15</f>
        <v>6</v>
      </c>
      <c r="I15" s="106"/>
      <c r="J15" s="107">
        <v>19.682999999999989</v>
      </c>
      <c r="K15" s="106"/>
      <c r="L15" s="107">
        <v>139.87221499999998</v>
      </c>
      <c r="M15" s="108"/>
      <c r="N15" s="109">
        <f t="shared" ref="N15:N38" si="5">+J15/H15</f>
        <v>3.2804999999999982</v>
      </c>
      <c r="O15" s="110"/>
      <c r="P15" s="109">
        <f t="shared" ref="P15:P38" si="6">+L15/H15</f>
        <v>23.312035833333329</v>
      </c>
      <c r="Q15" s="111"/>
      <c r="R15" s="123"/>
      <c r="T15" s="264" t="s">
        <v>215</v>
      </c>
      <c r="U15" s="264">
        <v>19.682999999999989</v>
      </c>
      <c r="V15" s="264">
        <v>139.87221499999998</v>
      </c>
      <c r="W15" s="264"/>
      <c r="AB15"/>
      <c r="AJ15" s="4" t="s">
        <v>46</v>
      </c>
      <c r="AK15" s="4" t="s">
        <v>118</v>
      </c>
      <c r="AL15" s="4">
        <v>248</v>
      </c>
      <c r="AM15">
        <v>6.8391129032258045</v>
      </c>
      <c r="AN15">
        <v>32.128756116935477</v>
      </c>
    </row>
    <row r="16" spans="1:40" ht="15" customHeight="1" x14ac:dyDescent="0.25">
      <c r="A16" s="124"/>
      <c r="B16" s="102">
        <f t="shared" si="3"/>
        <v>9</v>
      </c>
      <c r="C16" s="103" t="s">
        <v>158</v>
      </c>
      <c r="D16" s="103">
        <v>11</v>
      </c>
      <c r="E16" s="104"/>
      <c r="F16" s="112">
        <v>0</v>
      </c>
      <c r="G16" s="106"/>
      <c r="H16" s="105">
        <f t="shared" si="4"/>
        <v>11</v>
      </c>
      <c r="I16" s="106"/>
      <c r="J16" s="107">
        <v>6.4200000000000008</v>
      </c>
      <c r="K16" s="106"/>
      <c r="L16" s="107">
        <v>25.784938</v>
      </c>
      <c r="M16" s="108"/>
      <c r="N16" s="109">
        <f t="shared" si="5"/>
        <v>0.58363636363636373</v>
      </c>
      <c r="O16" s="110"/>
      <c r="P16" s="109">
        <f t="shared" si="6"/>
        <v>2.344085272727273</v>
      </c>
      <c r="Q16" s="111"/>
      <c r="R16" s="123"/>
      <c r="T16" s="264" t="s">
        <v>158</v>
      </c>
      <c r="U16" s="264">
        <v>6.4200000000000008</v>
      </c>
      <c r="V16" s="264">
        <v>25.784938</v>
      </c>
      <c r="W16" s="264"/>
      <c r="AB16"/>
      <c r="AJ16" s="4" t="s">
        <v>189</v>
      </c>
      <c r="AK16" s="4" t="s">
        <v>122</v>
      </c>
      <c r="AL16" s="4">
        <v>245</v>
      </c>
      <c r="AM16">
        <v>1.3483265306122452</v>
      </c>
      <c r="AN16">
        <v>2.7130409795918364</v>
      </c>
    </row>
    <row r="17" spans="1:40" ht="15" customHeight="1" x14ac:dyDescent="0.25">
      <c r="A17" s="125"/>
      <c r="B17" s="102">
        <f t="shared" si="3"/>
        <v>10</v>
      </c>
      <c r="C17" s="103" t="s">
        <v>216</v>
      </c>
      <c r="D17" s="103">
        <v>0</v>
      </c>
      <c r="E17" s="104"/>
      <c r="F17" s="105">
        <v>24</v>
      </c>
      <c r="G17" s="106"/>
      <c r="H17" s="105">
        <f t="shared" si="4"/>
        <v>24</v>
      </c>
      <c r="I17" s="106"/>
      <c r="J17" s="107">
        <v>2.9</v>
      </c>
      <c r="K17" s="106"/>
      <c r="L17" s="107">
        <v>14.867152999999997</v>
      </c>
      <c r="M17" s="108"/>
      <c r="N17" s="109">
        <f t="shared" si="5"/>
        <v>0.12083333333333333</v>
      </c>
      <c r="O17" s="110"/>
      <c r="P17" s="109">
        <f t="shared" si="6"/>
        <v>0.61946470833333322</v>
      </c>
      <c r="Q17" s="111"/>
      <c r="R17" s="123"/>
      <c r="T17" s="264" t="s">
        <v>216</v>
      </c>
      <c r="U17" s="264">
        <v>2.9</v>
      </c>
      <c r="V17" s="264">
        <v>14.867152999999997</v>
      </c>
      <c r="W17" s="264"/>
      <c r="AB17"/>
      <c r="AJ17" s="4" t="s">
        <v>0</v>
      </c>
      <c r="AK17" t="s">
        <v>11</v>
      </c>
      <c r="AL17" s="4">
        <v>159</v>
      </c>
      <c r="AM17">
        <v>0.37232704402515687</v>
      </c>
      <c r="AN17">
        <v>1.657375905660377</v>
      </c>
    </row>
    <row r="18" spans="1:40" ht="15" customHeight="1" x14ac:dyDescent="0.25">
      <c r="A18" s="124"/>
      <c r="B18" s="102">
        <f t="shared" si="3"/>
        <v>11</v>
      </c>
      <c r="C18" s="103" t="s">
        <v>156</v>
      </c>
      <c r="D18" s="103">
        <v>0</v>
      </c>
      <c r="E18" s="104"/>
      <c r="F18" s="112">
        <v>129</v>
      </c>
      <c r="G18" s="106"/>
      <c r="H18" s="105">
        <f t="shared" si="4"/>
        <v>129</v>
      </c>
      <c r="I18" s="106"/>
      <c r="J18" s="107">
        <v>185.1</v>
      </c>
      <c r="K18" s="106"/>
      <c r="L18" s="107">
        <v>1014.8053209999998</v>
      </c>
      <c r="M18" s="108"/>
      <c r="N18" s="109">
        <f t="shared" si="5"/>
        <v>1.4348837209302325</v>
      </c>
      <c r="O18" s="110"/>
      <c r="P18" s="109">
        <f t="shared" si="6"/>
        <v>7.8667079147286811</v>
      </c>
      <c r="Q18" s="111"/>
      <c r="R18" s="123"/>
      <c r="T18" s="264" t="s">
        <v>156</v>
      </c>
      <c r="U18" s="264">
        <v>185.1</v>
      </c>
      <c r="V18" s="264">
        <v>1014.8053209999998</v>
      </c>
      <c r="W18" s="264"/>
      <c r="AB18"/>
      <c r="AJ18" s="4" t="s">
        <v>223</v>
      </c>
      <c r="AK18" s="4" t="s">
        <v>193</v>
      </c>
      <c r="AL18" s="4">
        <v>155</v>
      </c>
      <c r="AM18">
        <v>2.2674903225806458</v>
      </c>
      <c r="AN18">
        <v>13.509763825806447</v>
      </c>
    </row>
    <row r="19" spans="1:40" ht="15" customHeight="1" x14ac:dyDescent="0.25">
      <c r="A19" s="124"/>
      <c r="B19" s="102">
        <f t="shared" si="3"/>
        <v>12</v>
      </c>
      <c r="C19" s="103" t="s">
        <v>217</v>
      </c>
      <c r="D19" s="103">
        <v>4</v>
      </c>
      <c r="E19" s="104"/>
      <c r="F19" s="112">
        <v>0</v>
      </c>
      <c r="G19" s="113"/>
      <c r="H19" s="112">
        <f t="shared" si="4"/>
        <v>4</v>
      </c>
      <c r="I19" s="113"/>
      <c r="J19" s="107">
        <v>0.6</v>
      </c>
      <c r="K19" s="113"/>
      <c r="L19" s="109">
        <v>0.69685900000000001</v>
      </c>
      <c r="M19" s="114"/>
      <c r="N19" s="109">
        <f t="shared" si="5"/>
        <v>0.15</v>
      </c>
      <c r="O19" s="110"/>
      <c r="P19" s="109">
        <f t="shared" si="6"/>
        <v>0.17421475</v>
      </c>
      <c r="Q19" s="111"/>
      <c r="R19" s="123"/>
      <c r="T19" s="264" t="s">
        <v>217</v>
      </c>
      <c r="U19" s="264">
        <v>0.6</v>
      </c>
      <c r="V19" s="264">
        <v>0.69685900000000001</v>
      </c>
      <c r="W19" s="264"/>
      <c r="X19" s="264"/>
      <c r="Y19" s="264"/>
      <c r="Z19" s="264"/>
      <c r="AA19" s="264"/>
      <c r="AB19"/>
      <c r="AJ19" s="4" t="s">
        <v>64</v>
      </c>
      <c r="AK19" s="4" t="s">
        <v>125</v>
      </c>
      <c r="AL19" s="4">
        <v>136</v>
      </c>
      <c r="AM19">
        <v>1.7618382352941169</v>
      </c>
      <c r="AN19">
        <v>7.301334588235294</v>
      </c>
    </row>
    <row r="20" spans="1:40" ht="15" customHeight="1" x14ac:dyDescent="0.25">
      <c r="A20" s="124"/>
      <c r="B20" s="102">
        <f t="shared" si="3"/>
        <v>13</v>
      </c>
      <c r="C20" s="103" t="s">
        <v>58</v>
      </c>
      <c r="D20" s="103">
        <v>100</v>
      </c>
      <c r="E20" s="104"/>
      <c r="F20" s="105">
        <v>0</v>
      </c>
      <c r="G20" s="106"/>
      <c r="H20" s="105">
        <f t="shared" si="4"/>
        <v>100</v>
      </c>
      <c r="I20" s="113"/>
      <c r="J20" s="107">
        <v>219.99999999999991</v>
      </c>
      <c r="K20" s="113"/>
      <c r="L20" s="109">
        <v>1173.2401790000001</v>
      </c>
      <c r="M20" s="114"/>
      <c r="N20" s="109">
        <f>+J20/H20</f>
        <v>2.1999999999999993</v>
      </c>
      <c r="O20" s="110"/>
      <c r="P20" s="109">
        <f t="shared" si="6"/>
        <v>11.732401790000001</v>
      </c>
      <c r="Q20" s="111"/>
      <c r="R20" s="123"/>
      <c r="T20" s="264" t="s">
        <v>58</v>
      </c>
      <c r="U20" s="264">
        <v>219.99999999999991</v>
      </c>
      <c r="V20" s="264">
        <v>1173.2401790000001</v>
      </c>
      <c r="W20" s="264"/>
      <c r="X20" s="264"/>
      <c r="Y20" s="264"/>
      <c r="Z20" s="264"/>
      <c r="AA20" s="264"/>
      <c r="AB20"/>
      <c r="AJ20" s="4" t="s">
        <v>182</v>
      </c>
      <c r="AK20" s="4" t="s">
        <v>252</v>
      </c>
      <c r="AL20" s="4">
        <v>135</v>
      </c>
      <c r="AM20">
        <v>1.5412592592592589</v>
      </c>
      <c r="AN20">
        <v>9.2897351481481447</v>
      </c>
    </row>
    <row r="21" spans="1:40" ht="15" customHeight="1" x14ac:dyDescent="0.25">
      <c r="A21" s="124"/>
      <c r="B21" s="102">
        <f t="shared" si="3"/>
        <v>14</v>
      </c>
      <c r="C21" s="103" t="s">
        <v>184</v>
      </c>
      <c r="D21" s="103">
        <v>0</v>
      </c>
      <c r="E21" s="104"/>
      <c r="F21" s="112">
        <v>0</v>
      </c>
      <c r="G21" s="113"/>
      <c r="H21" s="112">
        <f t="shared" si="4"/>
        <v>0</v>
      </c>
      <c r="I21" s="113"/>
      <c r="J21" s="107">
        <v>1.6499999999999997</v>
      </c>
      <c r="K21" s="113"/>
      <c r="L21" s="109">
        <v>8.6370140000000006</v>
      </c>
      <c r="M21" s="114"/>
      <c r="N21" s="109" t="s">
        <v>85</v>
      </c>
      <c r="O21" s="110"/>
      <c r="P21" s="109" t="s">
        <v>85</v>
      </c>
      <c r="Q21" s="111"/>
      <c r="R21" s="123"/>
      <c r="T21" s="264" t="s">
        <v>184</v>
      </c>
      <c r="U21" s="264">
        <v>1.6499999999999997</v>
      </c>
      <c r="V21" s="264">
        <v>8.6370140000000006</v>
      </c>
      <c r="W21" s="264"/>
      <c r="X21" s="264"/>
      <c r="Y21" s="264"/>
      <c r="Z21" s="264"/>
      <c r="AA21" s="264"/>
      <c r="AB21"/>
      <c r="AJ21" s="4" t="s">
        <v>156</v>
      </c>
      <c r="AK21" s="4" t="s">
        <v>114</v>
      </c>
      <c r="AL21" s="4">
        <v>129</v>
      </c>
      <c r="AM21">
        <v>1.4348837209302325</v>
      </c>
      <c r="AN21">
        <v>7.8667079147286811</v>
      </c>
    </row>
    <row r="22" spans="1:40" ht="15" customHeight="1" x14ac:dyDescent="0.25">
      <c r="A22" s="125"/>
      <c r="B22" s="102">
        <f t="shared" si="3"/>
        <v>15</v>
      </c>
      <c r="C22" s="103" t="s">
        <v>185</v>
      </c>
      <c r="D22" s="103">
        <v>3</v>
      </c>
      <c r="E22" s="104"/>
      <c r="F22" s="112">
        <v>1</v>
      </c>
      <c r="G22" s="113"/>
      <c r="H22" s="112">
        <f t="shared" si="4"/>
        <v>4</v>
      </c>
      <c r="I22" s="113"/>
      <c r="J22" s="107">
        <v>0.59199999999999986</v>
      </c>
      <c r="K22" s="113"/>
      <c r="L22" s="109">
        <v>4.0660690000000006</v>
      </c>
      <c r="M22" s="114"/>
      <c r="N22" s="109">
        <f t="shared" si="5"/>
        <v>0.14799999999999996</v>
      </c>
      <c r="O22" s="110"/>
      <c r="P22" s="109">
        <f t="shared" si="6"/>
        <v>1.0165172500000001</v>
      </c>
      <c r="Q22" s="111"/>
      <c r="R22" s="123"/>
      <c r="T22" s="264" t="s">
        <v>185</v>
      </c>
      <c r="U22" s="264">
        <v>0.59199999999999986</v>
      </c>
      <c r="V22" s="264">
        <v>4.0660690000000006</v>
      </c>
      <c r="W22" s="264"/>
      <c r="X22" s="264"/>
      <c r="Y22" s="264"/>
      <c r="Z22" s="264"/>
      <c r="AA22" s="264"/>
      <c r="AB22"/>
      <c r="AJ22" s="4" t="s">
        <v>58</v>
      </c>
      <c r="AK22" s="4" t="s">
        <v>126</v>
      </c>
      <c r="AL22" s="4">
        <v>100</v>
      </c>
      <c r="AM22">
        <v>2.1999999999999993</v>
      </c>
      <c r="AN22">
        <v>11.732401790000001</v>
      </c>
    </row>
    <row r="23" spans="1:40" ht="15" customHeight="1" x14ac:dyDescent="0.25">
      <c r="A23" s="124"/>
      <c r="B23" s="102">
        <f t="shared" si="3"/>
        <v>16</v>
      </c>
      <c r="C23" s="103" t="s">
        <v>59</v>
      </c>
      <c r="D23" s="103">
        <v>12</v>
      </c>
      <c r="E23" s="104"/>
      <c r="F23" s="112">
        <v>0</v>
      </c>
      <c r="G23" s="113"/>
      <c r="H23" s="112">
        <f t="shared" si="4"/>
        <v>12</v>
      </c>
      <c r="I23" s="113"/>
      <c r="J23" s="107">
        <v>4.1549999999999976</v>
      </c>
      <c r="K23" s="113"/>
      <c r="L23" s="109">
        <v>23.280701000000004</v>
      </c>
      <c r="M23" s="114"/>
      <c r="N23" s="109">
        <f t="shared" si="5"/>
        <v>0.34624999999999978</v>
      </c>
      <c r="O23" s="110"/>
      <c r="P23" s="109">
        <f t="shared" si="6"/>
        <v>1.940058416666667</v>
      </c>
      <c r="Q23" s="111"/>
      <c r="R23" s="123"/>
      <c r="T23" s="264" t="s">
        <v>59</v>
      </c>
      <c r="U23" s="264">
        <v>4.1549999999999976</v>
      </c>
      <c r="V23" s="264">
        <v>23.280701000000004</v>
      </c>
      <c r="W23" s="264"/>
      <c r="X23" s="264"/>
      <c r="Y23" s="264"/>
      <c r="Z23" s="264"/>
      <c r="AA23" s="264"/>
      <c r="AB23"/>
      <c r="AJ23" s="4" t="s">
        <v>65</v>
      </c>
      <c r="AK23" s="4" t="s">
        <v>250</v>
      </c>
      <c r="AL23" s="4">
        <v>92</v>
      </c>
      <c r="AM23">
        <v>0.63726086956521755</v>
      </c>
      <c r="AN23">
        <v>1.7992240217391307</v>
      </c>
    </row>
    <row r="24" spans="1:40" ht="15" customHeight="1" x14ac:dyDescent="0.25">
      <c r="A24" s="124"/>
      <c r="B24" s="102">
        <f t="shared" si="3"/>
        <v>17</v>
      </c>
      <c r="C24" s="103" t="s">
        <v>180</v>
      </c>
      <c r="D24" s="103">
        <v>5</v>
      </c>
      <c r="E24" s="104"/>
      <c r="F24" s="112">
        <v>20</v>
      </c>
      <c r="G24" s="113"/>
      <c r="H24" s="112">
        <f t="shared" si="4"/>
        <v>25</v>
      </c>
      <c r="I24" s="113"/>
      <c r="J24" s="109">
        <v>13.200000000000005</v>
      </c>
      <c r="K24" s="113"/>
      <c r="L24" s="109">
        <v>75.65479000000002</v>
      </c>
      <c r="M24" s="114"/>
      <c r="N24" s="109">
        <f t="shared" si="5"/>
        <v>0.52800000000000014</v>
      </c>
      <c r="O24" s="110"/>
      <c r="P24" s="109">
        <f t="shared" si="6"/>
        <v>3.0261916000000006</v>
      </c>
      <c r="Q24" s="111"/>
      <c r="R24" s="123"/>
      <c r="T24" s="264" t="s">
        <v>180</v>
      </c>
      <c r="U24" s="264">
        <v>13.200000000000005</v>
      </c>
      <c r="V24" s="264">
        <v>75.65479000000002</v>
      </c>
      <c r="W24" s="264"/>
      <c r="X24" s="264"/>
      <c r="Y24" s="264"/>
      <c r="Z24" s="264"/>
      <c r="AA24" s="264"/>
      <c r="AB24"/>
      <c r="AJ24" s="4" t="s">
        <v>148</v>
      </c>
      <c r="AK24" t="s">
        <v>195</v>
      </c>
      <c r="AL24" s="4">
        <v>80</v>
      </c>
      <c r="AM24">
        <v>2.9453750000000012</v>
      </c>
      <c r="AN24">
        <v>3.1345350000000001E-2</v>
      </c>
    </row>
    <row r="25" spans="1:40" ht="15" customHeight="1" x14ac:dyDescent="0.25">
      <c r="A25" s="124"/>
      <c r="B25" s="102">
        <f t="shared" si="3"/>
        <v>18</v>
      </c>
      <c r="C25" s="103" t="s">
        <v>63</v>
      </c>
      <c r="D25" s="103">
        <v>300</v>
      </c>
      <c r="E25" s="104"/>
      <c r="F25" s="112">
        <v>0</v>
      </c>
      <c r="G25" s="113"/>
      <c r="H25" s="112">
        <f t="shared" si="4"/>
        <v>300</v>
      </c>
      <c r="I25" s="113"/>
      <c r="J25" s="109">
        <v>1027.0400000000006</v>
      </c>
      <c r="K25" s="113"/>
      <c r="L25" s="109">
        <v>7178.3471049999989</v>
      </c>
      <c r="M25" s="114"/>
      <c r="N25" s="109">
        <f t="shared" si="5"/>
        <v>3.4234666666666689</v>
      </c>
      <c r="O25" s="110"/>
      <c r="P25" s="109">
        <f t="shared" si="6"/>
        <v>23.92782368333333</v>
      </c>
      <c r="Q25" s="111"/>
      <c r="R25" s="123"/>
      <c r="T25" s="264" t="s">
        <v>63</v>
      </c>
      <c r="U25" s="264">
        <v>1027.0400000000006</v>
      </c>
      <c r="V25" s="264">
        <v>7178.3471049999989</v>
      </c>
      <c r="W25" s="264"/>
      <c r="X25" s="264"/>
      <c r="Y25" s="264"/>
      <c r="Z25" s="264"/>
      <c r="AA25" s="264"/>
      <c r="AB25"/>
      <c r="AJ25" s="4" t="s">
        <v>66</v>
      </c>
      <c r="AK25" s="4" t="s">
        <v>254</v>
      </c>
      <c r="AL25" s="4">
        <v>79</v>
      </c>
      <c r="AM25">
        <v>1.4430379746835442</v>
      </c>
      <c r="AN25">
        <v>9.2182331518987333</v>
      </c>
    </row>
    <row r="26" spans="1:40" ht="15" customHeight="1" x14ac:dyDescent="0.25">
      <c r="A26" s="124"/>
      <c r="B26" s="102">
        <f t="shared" si="3"/>
        <v>19</v>
      </c>
      <c r="C26" s="103" t="s">
        <v>64</v>
      </c>
      <c r="D26" s="103">
        <v>127</v>
      </c>
      <c r="E26" s="104"/>
      <c r="F26" s="112">
        <v>9</v>
      </c>
      <c r="G26" s="113"/>
      <c r="H26" s="112">
        <f t="shared" si="4"/>
        <v>136</v>
      </c>
      <c r="I26" s="113"/>
      <c r="J26" s="109">
        <v>239.6099999999999</v>
      </c>
      <c r="K26" s="113"/>
      <c r="L26" s="109">
        <v>992.98150399999997</v>
      </c>
      <c r="M26" s="114"/>
      <c r="N26" s="109">
        <f t="shared" si="5"/>
        <v>1.7618382352941169</v>
      </c>
      <c r="O26" s="110"/>
      <c r="P26" s="109">
        <f t="shared" si="6"/>
        <v>7.301334588235294</v>
      </c>
      <c r="Q26" s="111"/>
      <c r="R26" s="123"/>
      <c r="T26" s="264" t="s">
        <v>64</v>
      </c>
      <c r="U26" s="264">
        <v>239.6099999999999</v>
      </c>
      <c r="V26" s="264">
        <v>992.98150399999997</v>
      </c>
      <c r="W26" s="264"/>
      <c r="X26" s="264"/>
      <c r="Y26" s="264"/>
      <c r="Z26" s="264"/>
      <c r="AA26" s="264"/>
      <c r="AB26"/>
      <c r="AD26" s="4"/>
      <c r="AE26" s="4"/>
      <c r="AF26" s="4"/>
      <c r="AG26" s="4"/>
      <c r="AH26" s="4"/>
      <c r="AI26" s="4"/>
      <c r="AJ26" s="4" t="s">
        <v>179</v>
      </c>
      <c r="AK26" s="4" t="s">
        <v>271</v>
      </c>
      <c r="AL26" s="4">
        <v>74</v>
      </c>
      <c r="AM26">
        <v>1.3513513513513518</v>
      </c>
      <c r="AN26">
        <v>9.0821385135135131</v>
      </c>
    </row>
    <row r="27" spans="1:40" ht="15" customHeight="1" x14ac:dyDescent="0.25">
      <c r="A27" s="124"/>
      <c r="B27" s="102">
        <f t="shared" si="3"/>
        <v>20</v>
      </c>
      <c r="C27" s="103" t="s">
        <v>65</v>
      </c>
      <c r="D27" s="103">
        <v>66</v>
      </c>
      <c r="E27" s="104"/>
      <c r="F27" s="112">
        <v>26</v>
      </c>
      <c r="G27" s="113"/>
      <c r="H27" s="112">
        <f t="shared" si="4"/>
        <v>92</v>
      </c>
      <c r="I27" s="113"/>
      <c r="J27" s="109">
        <v>58.628000000000014</v>
      </c>
      <c r="K27" s="113"/>
      <c r="L27" s="109">
        <v>165.52861000000001</v>
      </c>
      <c r="M27" s="114"/>
      <c r="N27" s="109">
        <f t="shared" si="5"/>
        <v>0.63726086956521755</v>
      </c>
      <c r="O27" s="110"/>
      <c r="P27" s="109">
        <f t="shared" si="6"/>
        <v>1.7992240217391307</v>
      </c>
      <c r="Q27" s="111"/>
      <c r="R27" s="123"/>
      <c r="T27" s="264" t="s">
        <v>65</v>
      </c>
      <c r="U27" s="264">
        <v>58.628000000000014</v>
      </c>
      <c r="V27" s="264">
        <v>165.52861000000001</v>
      </c>
      <c r="W27" s="264"/>
      <c r="X27" s="264"/>
      <c r="Y27" s="264"/>
      <c r="Z27" s="264"/>
      <c r="AA27" s="264"/>
      <c r="AB27"/>
      <c r="AD27" s="4"/>
      <c r="AE27" s="4"/>
      <c r="AF27" s="4"/>
      <c r="AG27" s="4"/>
      <c r="AH27" s="4"/>
      <c r="AI27" s="4"/>
      <c r="AJ27" s="4" t="s">
        <v>149</v>
      </c>
      <c r="AK27" t="s">
        <v>277</v>
      </c>
      <c r="AL27" s="4">
        <v>69</v>
      </c>
      <c r="AM27">
        <v>1.0012753623188404</v>
      </c>
      <c r="AN27">
        <v>0.69086405797101447</v>
      </c>
    </row>
    <row r="28" spans="1:40" ht="15" customHeight="1" x14ac:dyDescent="0.25">
      <c r="A28" s="124"/>
      <c r="B28" s="102">
        <f t="shared" si="3"/>
        <v>21</v>
      </c>
      <c r="C28" s="103" t="s">
        <v>108</v>
      </c>
      <c r="D28" s="103">
        <v>1</v>
      </c>
      <c r="E28" s="104"/>
      <c r="F28" s="112">
        <v>10</v>
      </c>
      <c r="G28" s="113"/>
      <c r="H28" s="112">
        <f t="shared" si="4"/>
        <v>11</v>
      </c>
      <c r="I28" s="113"/>
      <c r="J28" s="109">
        <v>5</v>
      </c>
      <c r="K28" s="113"/>
      <c r="L28" s="109">
        <v>30.309962000000002</v>
      </c>
      <c r="M28" s="114"/>
      <c r="N28" s="109">
        <f t="shared" si="5"/>
        <v>0.45454545454545453</v>
      </c>
      <c r="O28" s="110"/>
      <c r="P28" s="109">
        <f t="shared" si="6"/>
        <v>2.7554510909090912</v>
      </c>
      <c r="Q28" s="111"/>
      <c r="R28" s="123"/>
      <c r="T28" s="264" t="s">
        <v>108</v>
      </c>
      <c r="U28" s="264">
        <v>5</v>
      </c>
      <c r="V28" s="264">
        <v>30.309962000000002</v>
      </c>
      <c r="W28" s="264"/>
      <c r="X28" s="264"/>
      <c r="Y28" s="264"/>
      <c r="Z28" s="264"/>
      <c r="AA28" s="264"/>
      <c r="AB28"/>
      <c r="AD28" s="4"/>
      <c r="AE28" s="4"/>
      <c r="AF28" s="4"/>
      <c r="AG28" s="4"/>
      <c r="AH28" s="4"/>
      <c r="AI28" s="4"/>
      <c r="AJ28" s="4" t="s">
        <v>191</v>
      </c>
      <c r="AK28" s="4" t="s">
        <v>262</v>
      </c>
      <c r="AL28" s="4">
        <v>54</v>
      </c>
      <c r="AM28">
        <v>1.5037037037037049</v>
      </c>
      <c r="AN28">
        <v>6.4138900370370369</v>
      </c>
    </row>
    <row r="29" spans="1:40" ht="15" customHeight="1" x14ac:dyDescent="0.25">
      <c r="A29" s="124"/>
      <c r="B29" s="102">
        <f t="shared" si="3"/>
        <v>22</v>
      </c>
      <c r="C29" s="103" t="s">
        <v>153</v>
      </c>
      <c r="D29" s="103">
        <v>0</v>
      </c>
      <c r="E29" s="104"/>
      <c r="F29" s="105">
        <v>53</v>
      </c>
      <c r="G29" s="106"/>
      <c r="H29" s="105">
        <f t="shared" si="4"/>
        <v>53</v>
      </c>
      <c r="I29" s="113"/>
      <c r="J29" s="109">
        <v>74.77000000000001</v>
      </c>
      <c r="K29" s="113"/>
      <c r="L29" s="109">
        <v>283.021568</v>
      </c>
      <c r="M29" s="114"/>
      <c r="N29" s="109">
        <f t="shared" si="5"/>
        <v>1.4107547169811323</v>
      </c>
      <c r="O29" s="110"/>
      <c r="P29" s="109">
        <f t="shared" si="6"/>
        <v>5.3400295849056603</v>
      </c>
      <c r="Q29" s="111"/>
      <c r="R29" s="123"/>
      <c r="T29" s="264" t="s">
        <v>153</v>
      </c>
      <c r="U29" s="264">
        <v>74.77000000000001</v>
      </c>
      <c r="V29" s="264">
        <v>283.021568</v>
      </c>
      <c r="W29" s="264"/>
      <c r="X29" s="264"/>
      <c r="Y29" s="264"/>
      <c r="Z29" s="264"/>
      <c r="AA29" s="264"/>
      <c r="AB29"/>
      <c r="AD29" s="11"/>
      <c r="AE29" s="4"/>
      <c r="AF29" s="4"/>
      <c r="AG29" s="4"/>
      <c r="AH29" s="4"/>
      <c r="AI29" s="4"/>
      <c r="AJ29" s="4" t="s">
        <v>153</v>
      </c>
      <c r="AK29" s="4" t="s">
        <v>251</v>
      </c>
      <c r="AL29" s="4">
        <v>53</v>
      </c>
      <c r="AM29">
        <v>1.4107547169811323</v>
      </c>
      <c r="AN29">
        <v>5.3400295849056603</v>
      </c>
    </row>
    <row r="30" spans="1:40" ht="15" customHeight="1" x14ac:dyDescent="0.25">
      <c r="A30" s="125"/>
      <c r="B30" s="102">
        <f t="shared" si="3"/>
        <v>23</v>
      </c>
      <c r="C30" s="103" t="s">
        <v>182</v>
      </c>
      <c r="D30" s="103">
        <v>96</v>
      </c>
      <c r="E30" s="104"/>
      <c r="F30" s="112">
        <v>39</v>
      </c>
      <c r="G30" s="113"/>
      <c r="H30" s="112">
        <f t="shared" si="4"/>
        <v>135</v>
      </c>
      <c r="I30" s="113"/>
      <c r="J30" s="109">
        <v>208.06999999999994</v>
      </c>
      <c r="K30" s="113"/>
      <c r="L30" s="109">
        <v>1254.1142449999995</v>
      </c>
      <c r="M30" s="114"/>
      <c r="N30" s="109">
        <f t="shared" si="5"/>
        <v>1.5412592592592589</v>
      </c>
      <c r="O30" s="110"/>
      <c r="P30" s="109">
        <f t="shared" si="6"/>
        <v>9.2897351481481447</v>
      </c>
      <c r="Q30" s="111"/>
      <c r="R30" s="123"/>
      <c r="T30" s="264" t="s">
        <v>182</v>
      </c>
      <c r="U30" s="264">
        <v>208.06999999999994</v>
      </c>
      <c r="V30" s="264">
        <v>1254.1142449999995</v>
      </c>
      <c r="W30" s="264"/>
      <c r="X30" s="264"/>
      <c r="Y30" s="264"/>
      <c r="Z30" s="264"/>
      <c r="AA30" s="264"/>
      <c r="AB30"/>
      <c r="AD30" s="11"/>
      <c r="AE30" s="4"/>
      <c r="AF30" s="4"/>
      <c r="AG30" s="4"/>
      <c r="AH30" s="4"/>
      <c r="AI30" s="4"/>
      <c r="AJ30" s="4" t="s">
        <v>112</v>
      </c>
      <c r="AK30" t="s">
        <v>124</v>
      </c>
      <c r="AL30" s="4">
        <v>47</v>
      </c>
      <c r="AM30">
        <v>6.3829787234042552</v>
      </c>
      <c r="AN30">
        <v>34.640697978723402</v>
      </c>
    </row>
    <row r="31" spans="1:40" ht="15" customHeight="1" x14ac:dyDescent="0.25">
      <c r="A31" s="125"/>
      <c r="B31" s="102">
        <f t="shared" si="3"/>
        <v>24</v>
      </c>
      <c r="C31" s="103" t="s">
        <v>186</v>
      </c>
      <c r="D31" s="103">
        <v>0</v>
      </c>
      <c r="E31" s="104"/>
      <c r="F31" s="105">
        <v>13</v>
      </c>
      <c r="G31" s="106"/>
      <c r="H31" s="105">
        <f t="shared" si="4"/>
        <v>13</v>
      </c>
      <c r="I31" s="113"/>
      <c r="J31" s="109">
        <v>20</v>
      </c>
      <c r="K31" s="113"/>
      <c r="L31" s="109">
        <v>67.737813999999986</v>
      </c>
      <c r="M31" s="114"/>
      <c r="N31" s="109">
        <f t="shared" si="5"/>
        <v>1.5384615384615385</v>
      </c>
      <c r="O31" s="110"/>
      <c r="P31" s="109">
        <f t="shared" si="6"/>
        <v>5.2106010769230755</v>
      </c>
      <c r="Q31" s="111"/>
      <c r="R31" s="123"/>
      <c r="T31" s="264" t="s">
        <v>186</v>
      </c>
      <c r="U31" s="264">
        <v>20</v>
      </c>
      <c r="V31" s="264">
        <v>67.737813999999986</v>
      </c>
      <c r="W31" s="264"/>
      <c r="X31" s="264"/>
      <c r="Y31" s="264"/>
      <c r="Z31" s="264"/>
      <c r="AA31" s="264"/>
      <c r="AB31"/>
      <c r="AD31" s="11"/>
      <c r="AE31" s="4"/>
      <c r="AF31" s="4"/>
      <c r="AG31" s="4"/>
      <c r="AH31" s="4"/>
      <c r="AI31" s="4"/>
      <c r="AJ31" s="4" t="s">
        <v>72</v>
      </c>
      <c r="AK31" t="s">
        <v>276</v>
      </c>
      <c r="AL31" s="4">
        <v>40</v>
      </c>
      <c r="AM31">
        <v>0.26000000000000012</v>
      </c>
      <c r="AN31">
        <v>1.6405433250000001</v>
      </c>
    </row>
    <row r="32" spans="1:40" ht="15" customHeight="1" x14ac:dyDescent="0.25">
      <c r="A32" s="125"/>
      <c r="B32" s="102">
        <f t="shared" si="3"/>
        <v>25</v>
      </c>
      <c r="C32" s="103" t="s">
        <v>66</v>
      </c>
      <c r="D32" s="103">
        <v>79</v>
      </c>
      <c r="E32" s="104"/>
      <c r="F32" s="112">
        <v>0</v>
      </c>
      <c r="G32" s="113"/>
      <c r="H32" s="112">
        <f t="shared" si="4"/>
        <v>79</v>
      </c>
      <c r="I32" s="113"/>
      <c r="J32" s="109">
        <v>114</v>
      </c>
      <c r="K32" s="113"/>
      <c r="L32" s="109">
        <v>728.24041899999986</v>
      </c>
      <c r="M32" s="114"/>
      <c r="N32" s="109">
        <f t="shared" si="5"/>
        <v>1.4430379746835442</v>
      </c>
      <c r="O32" s="110"/>
      <c r="P32" s="109">
        <f t="shared" si="6"/>
        <v>9.2182331518987333</v>
      </c>
      <c r="Q32" s="111"/>
      <c r="R32" s="123"/>
      <c r="T32" s="264" t="s">
        <v>66</v>
      </c>
      <c r="U32" s="264">
        <v>114</v>
      </c>
      <c r="V32" s="264">
        <v>728.24041899999986</v>
      </c>
      <c r="W32" s="264"/>
      <c r="X32" s="264"/>
      <c r="Y32" s="264"/>
      <c r="Z32" s="264"/>
      <c r="AA32" s="264"/>
      <c r="AB32"/>
      <c r="AD32" s="4"/>
      <c r="AE32" s="4"/>
      <c r="AF32" s="4"/>
      <c r="AG32" s="4"/>
      <c r="AH32" s="4"/>
      <c r="AI32" s="4"/>
      <c r="AJ32" s="4" t="s">
        <v>47</v>
      </c>
      <c r="AK32" s="4" t="s">
        <v>261</v>
      </c>
      <c r="AL32" s="4">
        <v>35</v>
      </c>
      <c r="AM32">
        <v>2.0817142857142872</v>
      </c>
      <c r="AN32">
        <v>8.9537118624999987</v>
      </c>
    </row>
    <row r="33" spans="1:40" ht="15" customHeight="1" x14ac:dyDescent="0.25">
      <c r="A33" s="125"/>
      <c r="B33" s="102">
        <f t="shared" si="3"/>
        <v>26</v>
      </c>
      <c r="C33" s="103" t="s">
        <v>178</v>
      </c>
      <c r="D33" s="103">
        <v>12</v>
      </c>
      <c r="E33" s="104"/>
      <c r="F33" s="112">
        <v>23</v>
      </c>
      <c r="G33" s="113"/>
      <c r="H33" s="112">
        <f t="shared" si="4"/>
        <v>35</v>
      </c>
      <c r="I33" s="113"/>
      <c r="J33" s="109">
        <v>19.989999999999995</v>
      </c>
      <c r="K33" s="113"/>
      <c r="L33" s="109">
        <v>161.555475</v>
      </c>
      <c r="M33" s="114"/>
      <c r="N33" s="109">
        <f t="shared" si="5"/>
        <v>0.57114285714285695</v>
      </c>
      <c r="O33" s="110"/>
      <c r="P33" s="109">
        <f t="shared" si="6"/>
        <v>4.6158707142857143</v>
      </c>
      <c r="Q33" s="111"/>
      <c r="R33" s="123"/>
      <c r="T33" s="264" t="s">
        <v>178</v>
      </c>
      <c r="U33" s="264">
        <v>19.989999999999995</v>
      </c>
      <c r="V33" s="264">
        <v>161.555475</v>
      </c>
      <c r="W33" s="264"/>
      <c r="X33" s="264"/>
      <c r="Y33" s="264"/>
      <c r="Z33" s="264"/>
      <c r="AA33" s="264"/>
      <c r="AB33"/>
      <c r="AD33" s="4"/>
      <c r="AE33" s="4"/>
      <c r="AF33" s="4"/>
      <c r="AG33" s="4"/>
      <c r="AH33" s="4"/>
      <c r="AI33" s="4"/>
      <c r="AJ33" s="4" t="s">
        <v>178</v>
      </c>
      <c r="AK33" s="4" t="s">
        <v>255</v>
      </c>
      <c r="AL33" s="4">
        <v>35</v>
      </c>
      <c r="AM33">
        <v>0.57114285714285695</v>
      </c>
      <c r="AN33">
        <v>4.6158707142857143</v>
      </c>
    </row>
    <row r="34" spans="1:40" ht="15" customHeight="1" x14ac:dyDescent="0.25">
      <c r="A34" s="125"/>
      <c r="B34" s="102">
        <f t="shared" si="3"/>
        <v>27</v>
      </c>
      <c r="C34" s="103" t="s">
        <v>107</v>
      </c>
      <c r="D34" s="103">
        <v>110</v>
      </c>
      <c r="E34" s="104"/>
      <c r="F34" s="105">
        <v>139</v>
      </c>
      <c r="G34" s="106"/>
      <c r="H34" s="105">
        <f t="shared" si="4"/>
        <v>249</v>
      </c>
      <c r="I34" s="113"/>
      <c r="J34" s="109">
        <v>456</v>
      </c>
      <c r="K34" s="113"/>
      <c r="L34" s="109">
        <v>2297.4636599999999</v>
      </c>
      <c r="M34" s="114"/>
      <c r="N34" s="109">
        <f t="shared" si="5"/>
        <v>1.8313253012048192</v>
      </c>
      <c r="O34" s="110"/>
      <c r="P34" s="109">
        <f t="shared" si="6"/>
        <v>9.2267616867469879</v>
      </c>
      <c r="Q34" s="111"/>
      <c r="R34" s="123"/>
      <c r="T34" s="264" t="s">
        <v>107</v>
      </c>
      <c r="U34" s="264">
        <v>456</v>
      </c>
      <c r="V34" s="264">
        <v>2297.4636599999999</v>
      </c>
      <c r="W34" s="264"/>
      <c r="X34" s="264"/>
      <c r="Y34" s="264"/>
      <c r="Z34" s="264"/>
      <c r="AA34" s="264"/>
      <c r="AB34"/>
      <c r="AD34" s="4"/>
      <c r="AE34" s="4"/>
      <c r="AF34" s="4"/>
      <c r="AG34" s="4"/>
      <c r="AH34" s="4"/>
      <c r="AI34" s="4"/>
      <c r="AJ34" s="4" t="s">
        <v>222</v>
      </c>
      <c r="AK34" s="4" t="s">
        <v>270</v>
      </c>
      <c r="AL34" s="4">
        <v>32</v>
      </c>
      <c r="AM34">
        <v>2.0534374999999998</v>
      </c>
      <c r="AN34">
        <v>8.61578125E-2</v>
      </c>
    </row>
    <row r="35" spans="1:40" ht="15" customHeight="1" x14ac:dyDescent="0.25">
      <c r="A35" s="124"/>
      <c r="B35" s="102">
        <f t="shared" si="3"/>
        <v>28</v>
      </c>
      <c r="C35" s="103" t="s">
        <v>67</v>
      </c>
      <c r="D35" s="103">
        <v>0</v>
      </c>
      <c r="E35" s="104"/>
      <c r="F35" s="112">
        <v>25</v>
      </c>
      <c r="G35" s="113"/>
      <c r="H35" s="112">
        <f t="shared" si="4"/>
        <v>25</v>
      </c>
      <c r="I35" s="113"/>
      <c r="J35" s="109">
        <v>96.759999999999991</v>
      </c>
      <c r="K35" s="113"/>
      <c r="L35" s="109">
        <v>396.866311</v>
      </c>
      <c r="M35" s="114"/>
      <c r="N35" s="109">
        <f t="shared" si="5"/>
        <v>3.8703999999999996</v>
      </c>
      <c r="O35" s="110"/>
      <c r="P35" s="109">
        <f t="shared" si="6"/>
        <v>15.87465244</v>
      </c>
      <c r="Q35" s="111"/>
      <c r="R35" s="123"/>
      <c r="T35" s="264" t="s">
        <v>67</v>
      </c>
      <c r="U35" s="264">
        <v>96.759999999999991</v>
      </c>
      <c r="V35" s="264">
        <v>396.866311</v>
      </c>
      <c r="W35" s="264"/>
      <c r="X35" s="264"/>
      <c r="Y35" s="264"/>
      <c r="Z35" s="264"/>
      <c r="AA35" s="264"/>
      <c r="AB35"/>
      <c r="AD35" s="4"/>
      <c r="AE35" s="4"/>
      <c r="AF35" s="4"/>
      <c r="AG35" s="4"/>
      <c r="AH35" s="4"/>
      <c r="AI35" s="4"/>
      <c r="AJ35" s="4" t="s">
        <v>110</v>
      </c>
      <c r="AK35" s="4" t="s">
        <v>119</v>
      </c>
      <c r="AL35" s="4">
        <v>28</v>
      </c>
      <c r="AM35">
        <v>3.9285714285714293</v>
      </c>
      <c r="AN35">
        <v>16.093441071428568</v>
      </c>
    </row>
    <row r="36" spans="1:40" ht="15" customHeight="1" x14ac:dyDescent="0.25">
      <c r="A36" s="124"/>
      <c r="B36" s="102">
        <f t="shared" si="3"/>
        <v>29</v>
      </c>
      <c r="C36" s="103" t="s">
        <v>187</v>
      </c>
      <c r="D36" s="103">
        <v>12</v>
      </c>
      <c r="E36" s="104"/>
      <c r="F36" s="112">
        <v>0</v>
      </c>
      <c r="G36" s="113"/>
      <c r="H36" s="112">
        <f t="shared" si="4"/>
        <v>12</v>
      </c>
      <c r="I36" s="113"/>
      <c r="J36" s="109">
        <v>19.899999999999988</v>
      </c>
      <c r="K36" s="113"/>
      <c r="L36" s="109">
        <v>115.920588</v>
      </c>
      <c r="M36" s="114"/>
      <c r="N36" s="109">
        <f t="shared" si="5"/>
        <v>1.6583333333333323</v>
      </c>
      <c r="O36" s="110"/>
      <c r="P36" s="109">
        <f t="shared" si="6"/>
        <v>9.660048999999999</v>
      </c>
      <c r="Q36" s="111"/>
      <c r="R36" s="123"/>
      <c r="T36" s="264" t="s">
        <v>187</v>
      </c>
      <c r="U36" s="264">
        <v>19.899999999999988</v>
      </c>
      <c r="V36" s="264">
        <v>115.920588</v>
      </c>
      <c r="W36" s="264"/>
      <c r="X36" s="264"/>
      <c r="Y36" s="264"/>
      <c r="Z36" s="264"/>
      <c r="AA36" s="264"/>
      <c r="AB36"/>
      <c r="AD36" s="4"/>
      <c r="AE36" s="4"/>
      <c r="AF36" s="4"/>
      <c r="AG36" s="4"/>
      <c r="AH36" s="4"/>
      <c r="AI36" s="4"/>
      <c r="AJ36" s="4" t="s">
        <v>177</v>
      </c>
      <c r="AK36" s="4" t="s">
        <v>236</v>
      </c>
      <c r="AL36" s="4">
        <v>26</v>
      </c>
      <c r="AM36">
        <v>0.76923076923076927</v>
      </c>
      <c r="AN36">
        <v>4.4100648461538459</v>
      </c>
    </row>
    <row r="37" spans="1:40" ht="15" customHeight="1" x14ac:dyDescent="0.25">
      <c r="A37" s="124"/>
      <c r="B37" s="102">
        <f t="shared" si="3"/>
        <v>30</v>
      </c>
      <c r="C37" s="103" t="s">
        <v>68</v>
      </c>
      <c r="D37" s="103">
        <v>13</v>
      </c>
      <c r="E37" s="104"/>
      <c r="F37" s="112">
        <v>4</v>
      </c>
      <c r="G37" s="113"/>
      <c r="H37" s="112">
        <f t="shared" si="4"/>
        <v>17</v>
      </c>
      <c r="I37" s="113"/>
      <c r="J37" s="109">
        <v>20.309999999999999</v>
      </c>
      <c r="K37" s="113"/>
      <c r="L37" s="109">
        <v>106.02697999999999</v>
      </c>
      <c r="M37" s="114"/>
      <c r="N37" s="109">
        <f t="shared" si="5"/>
        <v>1.1947058823529411</v>
      </c>
      <c r="O37" s="110"/>
      <c r="P37" s="109">
        <f t="shared" si="6"/>
        <v>6.2368811764705878</v>
      </c>
      <c r="Q37" s="111"/>
      <c r="R37" s="123"/>
      <c r="T37" s="264" t="s">
        <v>68</v>
      </c>
      <c r="U37" s="264">
        <v>20.309999999999999</v>
      </c>
      <c r="V37" s="264">
        <v>106.02697999999999</v>
      </c>
      <c r="W37" s="264"/>
      <c r="X37" s="264"/>
      <c r="Y37" s="264"/>
      <c r="Z37" s="264"/>
      <c r="AA37" s="264"/>
      <c r="AB37"/>
      <c r="AD37" s="4"/>
      <c r="AE37" s="4"/>
      <c r="AF37" s="4"/>
      <c r="AG37" s="4"/>
      <c r="AH37" s="4"/>
      <c r="AI37" s="4"/>
      <c r="AJ37" s="4" t="s">
        <v>150</v>
      </c>
      <c r="AK37" t="s">
        <v>115</v>
      </c>
      <c r="AL37" s="4">
        <v>26</v>
      </c>
      <c r="AM37">
        <v>7.815576923076927</v>
      </c>
      <c r="AN37">
        <v>4.9735384615384612E-2</v>
      </c>
    </row>
    <row r="38" spans="1:40" ht="15" customHeight="1" x14ac:dyDescent="0.25">
      <c r="A38" s="124"/>
      <c r="B38" s="102">
        <f t="shared" si="3"/>
        <v>31</v>
      </c>
      <c r="C38" s="103" t="s">
        <v>218</v>
      </c>
      <c r="D38" s="103">
        <v>286</v>
      </c>
      <c r="E38" s="104"/>
      <c r="F38" s="105">
        <v>1078</v>
      </c>
      <c r="G38" s="106"/>
      <c r="H38" s="105">
        <f t="shared" si="4"/>
        <v>1364</v>
      </c>
      <c r="I38" s="113"/>
      <c r="J38" s="109">
        <v>1539.2509999999988</v>
      </c>
      <c r="K38" s="113"/>
      <c r="L38" s="109">
        <v>6701.5039820000002</v>
      </c>
      <c r="M38" s="114"/>
      <c r="N38" s="109">
        <f t="shared" si="5"/>
        <v>1.1284831378299112</v>
      </c>
      <c r="O38" s="110"/>
      <c r="P38" s="109">
        <f t="shared" si="6"/>
        <v>4.9131260865102639</v>
      </c>
      <c r="Q38" s="111"/>
      <c r="R38" s="123"/>
      <c r="T38" s="264" t="s">
        <v>188</v>
      </c>
      <c r="U38" s="264">
        <v>1539.2509999999988</v>
      </c>
      <c r="V38" s="264">
        <v>6701.5039820000002</v>
      </c>
      <c r="W38" s="264"/>
      <c r="X38" s="264"/>
      <c r="Y38" s="264"/>
      <c r="Z38" s="264"/>
      <c r="AA38" s="264"/>
      <c r="AB38"/>
      <c r="AD38" s="4"/>
      <c r="AE38" s="4"/>
      <c r="AF38" s="4"/>
      <c r="AG38" s="4"/>
      <c r="AH38" s="4"/>
      <c r="AI38" s="4"/>
      <c r="AJ38" s="4" t="s">
        <v>67</v>
      </c>
      <c r="AK38" s="4" t="s">
        <v>256</v>
      </c>
      <c r="AL38" s="4">
        <v>25</v>
      </c>
      <c r="AM38">
        <v>3.8703999999999996</v>
      </c>
      <c r="AN38">
        <v>15.87465244</v>
      </c>
    </row>
    <row r="39" spans="1:40" ht="15" customHeight="1" x14ac:dyDescent="0.25">
      <c r="A39" s="124"/>
      <c r="B39" s="102">
        <f t="shared" si="3"/>
        <v>32</v>
      </c>
      <c r="C39" s="103" t="s">
        <v>219</v>
      </c>
      <c r="D39" s="103">
        <v>39</v>
      </c>
      <c r="E39" s="104"/>
      <c r="F39" s="112">
        <v>206</v>
      </c>
      <c r="G39" s="113"/>
      <c r="H39" s="112">
        <f t="shared" ref="H39:H72" si="7">+D39+F39</f>
        <v>245</v>
      </c>
      <c r="I39" s="113"/>
      <c r="J39" s="109">
        <v>330.34000000000009</v>
      </c>
      <c r="K39" s="113"/>
      <c r="L39" s="109">
        <v>664.69503999999995</v>
      </c>
      <c r="M39" s="114"/>
      <c r="N39" s="109">
        <f t="shared" ref="N39:N69" si="8">+J39/H39</f>
        <v>1.3483265306122452</v>
      </c>
      <c r="O39" s="110"/>
      <c r="P39" s="109">
        <f t="shared" ref="P39:P69" si="9">+L39/H39</f>
        <v>2.7130409795918364</v>
      </c>
      <c r="Q39" s="111"/>
      <c r="R39" s="123"/>
      <c r="T39" s="264" t="s">
        <v>189</v>
      </c>
      <c r="U39" s="264">
        <v>330.34000000000009</v>
      </c>
      <c r="V39" s="264">
        <v>664.69503999999995</v>
      </c>
      <c r="W39" s="264"/>
      <c r="X39" s="264"/>
      <c r="Y39" s="264"/>
      <c r="Z39" s="264"/>
      <c r="AA39" s="264"/>
      <c r="AB39"/>
      <c r="AD39" s="4"/>
      <c r="AE39" s="4"/>
      <c r="AF39" s="4"/>
      <c r="AG39" s="4"/>
      <c r="AH39" s="4"/>
      <c r="AI39" s="4"/>
      <c r="AJ39" s="4" t="s">
        <v>180</v>
      </c>
      <c r="AK39" s="4" t="s">
        <v>248</v>
      </c>
      <c r="AL39" s="4">
        <v>25</v>
      </c>
      <c r="AM39">
        <v>0.52800000000000014</v>
      </c>
      <c r="AN39">
        <v>3.0261916000000006</v>
      </c>
    </row>
    <row r="40" spans="1:40" ht="15" customHeight="1" x14ac:dyDescent="0.25">
      <c r="A40" s="124"/>
      <c r="B40" s="102">
        <f t="shared" si="3"/>
        <v>33</v>
      </c>
      <c r="C40" s="103" t="s">
        <v>190</v>
      </c>
      <c r="D40" s="103">
        <v>13</v>
      </c>
      <c r="E40" s="104"/>
      <c r="F40" s="112">
        <v>348</v>
      </c>
      <c r="G40" s="113"/>
      <c r="H40" s="112">
        <f t="shared" si="7"/>
        <v>361</v>
      </c>
      <c r="I40" s="113"/>
      <c r="J40" s="109">
        <v>276.78400000000011</v>
      </c>
      <c r="K40" s="113"/>
      <c r="L40" s="109">
        <v>1008.171597</v>
      </c>
      <c r="M40" s="114"/>
      <c r="N40" s="109">
        <f t="shared" si="8"/>
        <v>0.76671468144044352</v>
      </c>
      <c r="O40" s="110"/>
      <c r="P40" s="109">
        <f t="shared" si="9"/>
        <v>2.7927191052631581</v>
      </c>
      <c r="Q40" s="111"/>
      <c r="R40" s="123"/>
      <c r="T40" s="264" t="s">
        <v>190</v>
      </c>
      <c r="U40" s="264">
        <v>276.78400000000011</v>
      </c>
      <c r="V40" s="264">
        <v>1008.171597</v>
      </c>
      <c r="W40" s="264"/>
      <c r="X40" s="264"/>
      <c r="Y40" s="264"/>
      <c r="Z40" s="264"/>
      <c r="AA40" s="264"/>
      <c r="AB40"/>
      <c r="AD40" s="4"/>
      <c r="AE40" s="4"/>
      <c r="AF40" s="4"/>
      <c r="AG40" s="4"/>
      <c r="AH40" s="4"/>
      <c r="AI40" s="4"/>
      <c r="AJ40" s="4" t="s">
        <v>213</v>
      </c>
      <c r="AK40" s="4" t="s">
        <v>235</v>
      </c>
      <c r="AL40" s="4">
        <v>25</v>
      </c>
      <c r="AM40">
        <v>0.86839999999999973</v>
      </c>
      <c r="AN40">
        <v>1.8044068399999997</v>
      </c>
    </row>
    <row r="41" spans="1:40" ht="15" customHeight="1" x14ac:dyDescent="0.25">
      <c r="A41" s="125"/>
      <c r="B41" s="102">
        <f t="shared" si="3"/>
        <v>34</v>
      </c>
      <c r="C41" s="103" t="s">
        <v>110</v>
      </c>
      <c r="D41" s="103">
        <v>16</v>
      </c>
      <c r="E41" s="104"/>
      <c r="F41" s="112">
        <v>12</v>
      </c>
      <c r="G41" s="113"/>
      <c r="H41" s="112">
        <f t="shared" si="7"/>
        <v>28</v>
      </c>
      <c r="I41" s="113"/>
      <c r="J41" s="109">
        <v>110.00000000000001</v>
      </c>
      <c r="K41" s="113"/>
      <c r="L41" s="109">
        <v>450.61634999999995</v>
      </c>
      <c r="M41" s="114"/>
      <c r="N41" s="109">
        <f t="shared" si="8"/>
        <v>3.9285714285714293</v>
      </c>
      <c r="O41" s="110"/>
      <c r="P41" s="109">
        <f t="shared" si="9"/>
        <v>16.093441071428568</v>
      </c>
      <c r="Q41" s="111"/>
      <c r="R41" s="123"/>
      <c r="T41" s="264" t="s">
        <v>110</v>
      </c>
      <c r="U41" s="264">
        <v>110.00000000000001</v>
      </c>
      <c r="V41" s="264">
        <v>450.61634999999995</v>
      </c>
      <c r="W41" s="264"/>
      <c r="X41" s="264"/>
      <c r="Y41" s="264"/>
      <c r="Z41" s="264"/>
      <c r="AA41" s="264"/>
      <c r="AB41"/>
      <c r="AD41" s="4"/>
      <c r="AE41" s="4"/>
      <c r="AF41" s="4"/>
      <c r="AG41" s="4"/>
      <c r="AH41" s="4"/>
      <c r="AI41" s="4"/>
      <c r="AJ41" s="4" t="s">
        <v>216</v>
      </c>
      <c r="AK41" s="4" t="s">
        <v>242</v>
      </c>
      <c r="AL41" s="4">
        <v>24</v>
      </c>
      <c r="AM41">
        <v>0.12083333333333333</v>
      </c>
      <c r="AN41">
        <v>0.61946470833333322</v>
      </c>
    </row>
    <row r="42" spans="1:40" ht="15" customHeight="1" x14ac:dyDescent="0.25">
      <c r="A42" s="125"/>
      <c r="B42" s="102">
        <f t="shared" si="3"/>
        <v>35</v>
      </c>
      <c r="C42" s="103" t="s">
        <v>109</v>
      </c>
      <c r="D42" s="103">
        <v>476</v>
      </c>
      <c r="E42" s="104"/>
      <c r="F42" s="112">
        <v>0</v>
      </c>
      <c r="G42" s="113"/>
      <c r="H42" s="112">
        <f t="shared" si="7"/>
        <v>476</v>
      </c>
      <c r="I42" s="113"/>
      <c r="J42" s="109">
        <v>2675.0310000000013</v>
      </c>
      <c r="K42" s="113"/>
      <c r="L42" s="109">
        <v>6603.7365080000018</v>
      </c>
      <c r="M42" s="114"/>
      <c r="N42" s="109">
        <f t="shared" si="8"/>
        <v>5.6198130252100871</v>
      </c>
      <c r="O42" s="110"/>
      <c r="P42" s="109">
        <f t="shared" si="9"/>
        <v>13.873396025210088</v>
      </c>
      <c r="Q42" s="111"/>
      <c r="R42" s="123"/>
      <c r="T42" s="264" t="s">
        <v>231</v>
      </c>
      <c r="U42" s="264">
        <v>2675.0310000000013</v>
      </c>
      <c r="V42" s="264">
        <v>6603.7365080000018</v>
      </c>
      <c r="W42" s="264"/>
      <c r="X42" s="264"/>
      <c r="Y42" s="264"/>
      <c r="Z42" s="264"/>
      <c r="AA42" s="264"/>
      <c r="AB42"/>
      <c r="AD42" s="4"/>
      <c r="AE42" s="4"/>
      <c r="AF42" s="4"/>
      <c r="AG42" s="4"/>
      <c r="AH42" s="4"/>
      <c r="AI42" s="4"/>
      <c r="AJ42" s="4" t="s">
        <v>48</v>
      </c>
      <c r="AK42" s="4" t="s">
        <v>272</v>
      </c>
      <c r="AL42" s="4">
        <v>23</v>
      </c>
      <c r="AM42">
        <v>0.16521739130434773</v>
      </c>
      <c r="AN42">
        <v>0.66741965217391297</v>
      </c>
    </row>
    <row r="43" spans="1:40" ht="15" customHeight="1" x14ac:dyDescent="0.25">
      <c r="A43" s="124"/>
      <c r="B43" s="102">
        <f t="shared" si="3"/>
        <v>36</v>
      </c>
      <c r="C43" s="103" t="s">
        <v>81</v>
      </c>
      <c r="D43" s="103">
        <v>92</v>
      </c>
      <c r="E43" s="104"/>
      <c r="F43" s="105">
        <v>568</v>
      </c>
      <c r="G43" s="106"/>
      <c r="H43" s="105">
        <f t="shared" si="7"/>
        <v>660</v>
      </c>
      <c r="I43" s="113"/>
      <c r="J43" s="109">
        <v>578.80000000000007</v>
      </c>
      <c r="K43" s="113"/>
      <c r="L43" s="109">
        <v>3767.4608259999995</v>
      </c>
      <c r="M43" s="114"/>
      <c r="N43" s="109">
        <f t="shared" si="8"/>
        <v>0.87696969696969707</v>
      </c>
      <c r="O43" s="110"/>
      <c r="P43" s="109">
        <f t="shared" si="9"/>
        <v>5.7082739787878785</v>
      </c>
      <c r="Q43" s="111"/>
      <c r="R43" s="123"/>
      <c r="T43" s="264" t="s">
        <v>81</v>
      </c>
      <c r="U43" s="264">
        <v>578.80000000000007</v>
      </c>
      <c r="V43" s="264">
        <v>3767.4608259999995</v>
      </c>
      <c r="W43" s="264"/>
      <c r="X43" s="264"/>
      <c r="Y43" s="264"/>
      <c r="Z43" s="264"/>
      <c r="AA43" s="264"/>
      <c r="AB43"/>
      <c r="AD43" s="4"/>
      <c r="AE43" s="4"/>
      <c r="AF43" s="4"/>
      <c r="AG43" s="4"/>
      <c r="AH43" s="4"/>
      <c r="AI43" s="4"/>
      <c r="AJ43" s="4" t="s">
        <v>225</v>
      </c>
      <c r="AK43" t="s">
        <v>84</v>
      </c>
      <c r="AL43" s="4">
        <v>22</v>
      </c>
      <c r="AM43">
        <v>4.415909090909091</v>
      </c>
      <c r="AN43">
        <v>20.962076954545452</v>
      </c>
    </row>
    <row r="44" spans="1:40" ht="15" customHeight="1" x14ac:dyDescent="0.25">
      <c r="A44" s="124"/>
      <c r="B44" s="102">
        <f t="shared" si="3"/>
        <v>37</v>
      </c>
      <c r="C44" s="103" t="s">
        <v>220</v>
      </c>
      <c r="D44" s="103">
        <v>17</v>
      </c>
      <c r="E44" s="104"/>
      <c r="F44" s="112">
        <v>3</v>
      </c>
      <c r="G44" s="113"/>
      <c r="H44" s="112">
        <f t="shared" si="7"/>
        <v>20</v>
      </c>
      <c r="I44" s="113"/>
      <c r="J44" s="109">
        <v>27.400000000000006</v>
      </c>
      <c r="K44" s="113"/>
      <c r="L44" s="109">
        <v>16.195115465000008</v>
      </c>
      <c r="M44" s="114"/>
      <c r="N44" s="109">
        <f t="shared" si="8"/>
        <v>1.3700000000000003</v>
      </c>
      <c r="O44" s="110"/>
      <c r="P44" s="109">
        <f t="shared" si="9"/>
        <v>0.80975577325000037</v>
      </c>
      <c r="Q44" s="111"/>
      <c r="R44" s="123"/>
      <c r="T44" s="264" t="s">
        <v>220</v>
      </c>
      <c r="U44" s="264">
        <v>27.400000000000006</v>
      </c>
      <c r="V44" s="264">
        <v>16.195115465000008</v>
      </c>
      <c r="W44" s="264"/>
      <c r="X44" s="264"/>
      <c r="Y44" s="264"/>
      <c r="Z44" s="264"/>
      <c r="AA44" s="264"/>
      <c r="AB44"/>
      <c r="AD44" s="4"/>
      <c r="AE44" s="4"/>
      <c r="AF44" s="4"/>
      <c r="AG44" s="4"/>
      <c r="AH44" s="4"/>
      <c r="AI44" s="4"/>
      <c r="AJ44" s="4" t="s">
        <v>71</v>
      </c>
      <c r="AK44" s="4" t="s">
        <v>268</v>
      </c>
      <c r="AL44" s="4">
        <v>22</v>
      </c>
      <c r="AM44">
        <v>0.96818181818181837</v>
      </c>
      <c r="AN44">
        <v>7.2306807272727269</v>
      </c>
    </row>
    <row r="45" spans="1:40" ht="15" customHeight="1" x14ac:dyDescent="0.25">
      <c r="A45" s="124"/>
      <c r="B45" s="102">
        <f t="shared" si="3"/>
        <v>38</v>
      </c>
      <c r="C45" s="103" t="s">
        <v>47</v>
      </c>
      <c r="D45" s="103">
        <v>35</v>
      </c>
      <c r="E45" s="104"/>
      <c r="F45" s="112">
        <v>0</v>
      </c>
      <c r="G45" s="113"/>
      <c r="H45" s="112">
        <f t="shared" si="7"/>
        <v>35</v>
      </c>
      <c r="I45" s="113"/>
      <c r="J45" s="109">
        <v>72.860000000000056</v>
      </c>
      <c r="K45" s="113"/>
      <c r="L45" s="109">
        <v>313.37991518749993</v>
      </c>
      <c r="M45" s="114"/>
      <c r="N45" s="109">
        <f t="shared" si="8"/>
        <v>2.0817142857142872</v>
      </c>
      <c r="O45" s="110"/>
      <c r="P45" s="109">
        <f t="shared" si="9"/>
        <v>8.9537118624999987</v>
      </c>
      <c r="Q45" s="111"/>
      <c r="R45" s="123"/>
      <c r="T45" s="264" t="s">
        <v>47</v>
      </c>
      <c r="U45" s="264">
        <v>72.860000000000056</v>
      </c>
      <c r="V45" s="264">
        <v>313.37991518749993</v>
      </c>
      <c r="W45" s="264"/>
      <c r="X45" s="264"/>
      <c r="Y45" s="264"/>
      <c r="Z45" s="264"/>
      <c r="AA45" s="264"/>
      <c r="AB45"/>
      <c r="AD45" s="4"/>
      <c r="AE45" s="4"/>
      <c r="AF45" s="4"/>
      <c r="AG45" s="4"/>
      <c r="AH45" s="4"/>
      <c r="AI45" s="4"/>
      <c r="AJ45" s="4" t="s">
        <v>214</v>
      </c>
      <c r="AK45" s="4" t="s">
        <v>238</v>
      </c>
      <c r="AL45" s="4">
        <v>22</v>
      </c>
      <c r="AM45">
        <v>8.1818181818181818E-2</v>
      </c>
      <c r="AN45">
        <v>6.7186681818181826E-2</v>
      </c>
    </row>
    <row r="46" spans="1:40" ht="15" customHeight="1" x14ac:dyDescent="0.25">
      <c r="A46" s="124"/>
      <c r="B46" s="102">
        <f t="shared" si="3"/>
        <v>39</v>
      </c>
      <c r="C46" s="103" t="s">
        <v>191</v>
      </c>
      <c r="D46" s="103">
        <v>9</v>
      </c>
      <c r="E46" s="104"/>
      <c r="F46" s="112">
        <v>45</v>
      </c>
      <c r="G46" s="106"/>
      <c r="H46" s="105">
        <f t="shared" si="7"/>
        <v>54</v>
      </c>
      <c r="I46" s="113"/>
      <c r="J46" s="109">
        <v>81.20000000000006</v>
      </c>
      <c r="K46" s="113"/>
      <c r="L46" s="109">
        <v>346.35006199999998</v>
      </c>
      <c r="M46" s="114"/>
      <c r="N46" s="109">
        <f t="shared" si="8"/>
        <v>1.5037037037037049</v>
      </c>
      <c r="O46" s="110"/>
      <c r="P46" s="109">
        <f t="shared" si="9"/>
        <v>6.4138900370370369</v>
      </c>
      <c r="Q46" s="111"/>
      <c r="R46" s="123"/>
      <c r="T46" s="264" t="s">
        <v>191</v>
      </c>
      <c r="U46" s="264">
        <v>81.20000000000006</v>
      </c>
      <c r="V46" s="264">
        <v>346.35006199999998</v>
      </c>
      <c r="W46" s="264"/>
      <c r="X46" s="264"/>
      <c r="Y46" s="264"/>
      <c r="Z46" s="264"/>
      <c r="AA46" s="264"/>
      <c r="AB46"/>
      <c r="AD46" s="4"/>
      <c r="AE46" s="4"/>
      <c r="AF46" s="4"/>
      <c r="AG46" s="4"/>
      <c r="AH46" s="4"/>
      <c r="AI46" s="4"/>
      <c r="AJ46" s="4" t="s">
        <v>224</v>
      </c>
      <c r="AK46" s="4" t="s">
        <v>275</v>
      </c>
      <c r="AL46" s="4">
        <v>21</v>
      </c>
      <c r="AM46">
        <v>1.5285714285714289</v>
      </c>
      <c r="AN46">
        <v>7.4816701428571424</v>
      </c>
    </row>
    <row r="47" spans="1:40" ht="15" customHeight="1" x14ac:dyDescent="0.25">
      <c r="A47" s="124"/>
      <c r="B47" s="102">
        <f t="shared" si="3"/>
        <v>40</v>
      </c>
      <c r="C47" s="103" t="s">
        <v>50</v>
      </c>
      <c r="D47" s="103">
        <v>1</v>
      </c>
      <c r="E47" s="104"/>
      <c r="F47" s="112">
        <v>11</v>
      </c>
      <c r="G47" s="113"/>
      <c r="H47" s="112">
        <f t="shared" si="7"/>
        <v>12</v>
      </c>
      <c r="I47" s="113"/>
      <c r="J47" s="109">
        <v>21.999999999999996</v>
      </c>
      <c r="K47" s="113"/>
      <c r="L47" s="109">
        <v>44.283159000000005</v>
      </c>
      <c r="M47" s="114"/>
      <c r="N47" s="109">
        <f t="shared" si="8"/>
        <v>1.833333333333333</v>
      </c>
      <c r="O47" s="110"/>
      <c r="P47" s="109">
        <f t="shared" si="9"/>
        <v>3.6902632500000005</v>
      </c>
      <c r="Q47" s="111"/>
      <c r="R47" s="123"/>
      <c r="T47" s="264" t="s">
        <v>50</v>
      </c>
      <c r="U47" s="264">
        <v>21.999999999999996</v>
      </c>
      <c r="V47" s="264">
        <v>44.283159000000005</v>
      </c>
      <c r="W47" s="264"/>
      <c r="X47" s="264"/>
      <c r="Y47" s="264"/>
      <c r="Z47" s="264"/>
      <c r="AA47" s="264"/>
      <c r="AB47"/>
      <c r="AD47" s="4"/>
      <c r="AE47" s="4"/>
      <c r="AF47" s="4"/>
      <c r="AG47" s="4"/>
      <c r="AH47" s="4"/>
      <c r="AI47" s="4"/>
      <c r="AJ47" s="4" t="s">
        <v>57</v>
      </c>
      <c r="AK47" s="4" t="s">
        <v>234</v>
      </c>
      <c r="AL47" s="4">
        <v>20</v>
      </c>
      <c r="AM47">
        <v>1.1500000000000001</v>
      </c>
      <c r="AN47">
        <v>4.8625853500000007</v>
      </c>
    </row>
    <row r="48" spans="1:40" ht="15" customHeight="1" x14ac:dyDescent="0.25">
      <c r="A48" s="124"/>
      <c r="B48" s="102">
        <f t="shared" si="3"/>
        <v>41</v>
      </c>
      <c r="C48" s="103" t="s">
        <v>69</v>
      </c>
      <c r="D48" s="103">
        <v>1</v>
      </c>
      <c r="E48" s="104"/>
      <c r="F48" s="112">
        <v>11</v>
      </c>
      <c r="G48" s="113"/>
      <c r="H48" s="112">
        <f t="shared" si="7"/>
        <v>12</v>
      </c>
      <c r="I48" s="113"/>
      <c r="J48" s="109">
        <v>21.999999999999996</v>
      </c>
      <c r="K48" s="113"/>
      <c r="L48" s="109">
        <v>43.386035999999997</v>
      </c>
      <c r="M48" s="114"/>
      <c r="N48" s="109">
        <f t="shared" si="8"/>
        <v>1.833333333333333</v>
      </c>
      <c r="O48" s="110"/>
      <c r="P48" s="109">
        <f t="shared" si="9"/>
        <v>3.6155029999999999</v>
      </c>
      <c r="Q48" s="111"/>
      <c r="R48" s="123"/>
      <c r="T48" s="264" t="s">
        <v>69</v>
      </c>
      <c r="U48" s="264">
        <v>21.999999999999996</v>
      </c>
      <c r="V48" s="264">
        <v>43.386035999999997</v>
      </c>
      <c r="W48" s="264"/>
      <c r="X48" s="264"/>
      <c r="Y48" s="264"/>
      <c r="Z48" s="264"/>
      <c r="AA48" s="264"/>
      <c r="AB48"/>
      <c r="AD48" s="4"/>
      <c r="AE48" s="4"/>
      <c r="AF48" s="4"/>
      <c r="AG48" s="4"/>
      <c r="AH48" s="4"/>
      <c r="AI48" s="4"/>
      <c r="AJ48" s="4" t="s">
        <v>220</v>
      </c>
      <c r="AK48" s="4" t="s">
        <v>260</v>
      </c>
      <c r="AL48" s="4">
        <v>20</v>
      </c>
      <c r="AM48">
        <v>1.3700000000000003</v>
      </c>
      <c r="AN48">
        <v>0.80975577325000037</v>
      </c>
    </row>
    <row r="49" spans="1:40" ht="15" customHeight="1" x14ac:dyDescent="0.25">
      <c r="A49" s="124"/>
      <c r="B49" s="102">
        <f t="shared" si="3"/>
        <v>42</v>
      </c>
      <c r="C49" s="103" t="s">
        <v>221</v>
      </c>
      <c r="D49" s="103">
        <v>17</v>
      </c>
      <c r="E49" s="104"/>
      <c r="F49" s="112">
        <v>3</v>
      </c>
      <c r="G49" s="113"/>
      <c r="H49" s="112">
        <f t="shared" si="7"/>
        <v>20</v>
      </c>
      <c r="I49" s="113"/>
      <c r="J49" s="109">
        <v>1</v>
      </c>
      <c r="K49" s="113"/>
      <c r="L49" s="109">
        <v>4.7484327500000019</v>
      </c>
      <c r="M49" s="114"/>
      <c r="N49" s="109">
        <f t="shared" si="8"/>
        <v>0.05</v>
      </c>
      <c r="O49" s="110"/>
      <c r="P49" s="109">
        <f t="shared" si="9"/>
        <v>0.23742163750000009</v>
      </c>
      <c r="Q49" s="111"/>
      <c r="R49" s="123"/>
      <c r="T49" s="264" t="s">
        <v>221</v>
      </c>
      <c r="U49" s="264">
        <v>1</v>
      </c>
      <c r="V49" s="264">
        <v>4.7484327500000019</v>
      </c>
      <c r="W49" s="264"/>
      <c r="X49" s="264"/>
      <c r="Y49" s="264"/>
      <c r="Z49" s="264"/>
      <c r="AA49" s="264"/>
      <c r="AB49"/>
      <c r="AD49" s="4"/>
      <c r="AE49" s="4"/>
      <c r="AF49" s="4"/>
      <c r="AG49" s="4"/>
      <c r="AH49" s="4"/>
      <c r="AI49" s="4"/>
      <c r="AJ49" s="4" t="s">
        <v>221</v>
      </c>
      <c r="AK49" s="4" t="s">
        <v>266</v>
      </c>
      <c r="AL49" s="4">
        <v>20</v>
      </c>
      <c r="AM49">
        <v>0.05</v>
      </c>
      <c r="AN49">
        <v>0.23742163750000009</v>
      </c>
    </row>
    <row r="50" spans="1:40" ht="15" customHeight="1" x14ac:dyDescent="0.25">
      <c r="A50" s="124"/>
      <c r="B50" s="102">
        <f t="shared" si="3"/>
        <v>43</v>
      </c>
      <c r="C50" s="103" t="s">
        <v>70</v>
      </c>
      <c r="D50" s="103">
        <v>9</v>
      </c>
      <c r="E50" s="104"/>
      <c r="F50" s="105">
        <v>6</v>
      </c>
      <c r="G50" s="106"/>
      <c r="H50" s="105">
        <f t="shared" si="7"/>
        <v>15</v>
      </c>
      <c r="I50" s="113"/>
      <c r="J50" s="109">
        <v>3.9700000000000011</v>
      </c>
      <c r="K50" s="113"/>
      <c r="L50" s="109">
        <v>27.8489</v>
      </c>
      <c r="M50" s="114"/>
      <c r="N50" s="109">
        <f t="shared" si="8"/>
        <v>0.26466666666666672</v>
      </c>
      <c r="O50" s="110"/>
      <c r="P50" s="109">
        <f t="shared" si="9"/>
        <v>1.8565933333333333</v>
      </c>
      <c r="Q50" s="111"/>
      <c r="R50" s="123"/>
      <c r="T50" s="264" t="s">
        <v>70</v>
      </c>
      <c r="U50" s="264">
        <v>3.9700000000000011</v>
      </c>
      <c r="V50" s="264">
        <v>27.8489</v>
      </c>
      <c r="W50" s="264"/>
      <c r="X50" s="264"/>
      <c r="Y50" s="264"/>
      <c r="Z50" s="264"/>
      <c r="AA50" s="264"/>
      <c r="AB50"/>
      <c r="AD50" s="4"/>
      <c r="AE50" s="4"/>
      <c r="AF50" s="4"/>
      <c r="AG50" s="4"/>
      <c r="AH50" s="4"/>
      <c r="AI50" s="4"/>
      <c r="AJ50" s="4" t="s">
        <v>68</v>
      </c>
      <c r="AK50" s="4" t="s">
        <v>258</v>
      </c>
      <c r="AL50" s="4">
        <v>17</v>
      </c>
      <c r="AM50">
        <v>1.1947058823529411</v>
      </c>
      <c r="AN50">
        <v>6.2368811764705878</v>
      </c>
    </row>
    <row r="51" spans="1:40" ht="15" customHeight="1" x14ac:dyDescent="0.25">
      <c r="A51" s="124"/>
      <c r="B51" s="102">
        <f t="shared" si="3"/>
        <v>44</v>
      </c>
      <c r="C51" s="103" t="s">
        <v>71</v>
      </c>
      <c r="D51" s="103">
        <v>22</v>
      </c>
      <c r="E51" s="104"/>
      <c r="F51" s="105">
        <v>0</v>
      </c>
      <c r="G51" s="106"/>
      <c r="H51" s="105">
        <f t="shared" si="7"/>
        <v>22</v>
      </c>
      <c r="I51" s="113"/>
      <c r="J51" s="109">
        <v>21.300000000000004</v>
      </c>
      <c r="K51" s="113"/>
      <c r="L51" s="109">
        <v>159.07497599999999</v>
      </c>
      <c r="M51" s="114"/>
      <c r="N51" s="109">
        <f t="shared" si="8"/>
        <v>0.96818181818181837</v>
      </c>
      <c r="O51" s="110"/>
      <c r="P51" s="109">
        <f t="shared" si="9"/>
        <v>7.2306807272727269</v>
      </c>
      <c r="Q51" s="111"/>
      <c r="R51" s="123"/>
      <c r="T51" s="264" t="s">
        <v>71</v>
      </c>
      <c r="U51" s="264">
        <v>21.300000000000004</v>
      </c>
      <c r="V51" s="264">
        <v>159.07497599999999</v>
      </c>
      <c r="W51" s="264"/>
      <c r="X51" s="264"/>
      <c r="Y51" s="264"/>
      <c r="Z51" s="264"/>
      <c r="AA51" s="264"/>
      <c r="AB51"/>
      <c r="AD51" s="4"/>
      <c r="AE51" s="4"/>
      <c r="AF51" s="4"/>
      <c r="AG51" s="4"/>
      <c r="AH51" s="4"/>
      <c r="AI51" s="4"/>
      <c r="AJ51" s="4" t="s">
        <v>157</v>
      </c>
      <c r="AK51" s="4" t="s">
        <v>239</v>
      </c>
      <c r="AL51" s="4">
        <v>16</v>
      </c>
      <c r="AM51">
        <v>0.98875000000000046</v>
      </c>
      <c r="AN51">
        <v>4.8016391875000002</v>
      </c>
    </row>
    <row r="52" spans="1:40" ht="15" customHeight="1" x14ac:dyDescent="0.25">
      <c r="A52" s="124"/>
      <c r="B52" s="102">
        <f t="shared" si="3"/>
        <v>45</v>
      </c>
      <c r="C52" s="103" t="s">
        <v>147</v>
      </c>
      <c r="D52" s="103">
        <v>11</v>
      </c>
      <c r="E52" s="104"/>
      <c r="F52" s="105">
        <v>2</v>
      </c>
      <c r="G52" s="106"/>
      <c r="H52" s="105">
        <f t="shared" si="7"/>
        <v>13</v>
      </c>
      <c r="I52" s="113"/>
      <c r="J52" s="109">
        <v>19.200000000000006</v>
      </c>
      <c r="K52" s="113"/>
      <c r="L52" s="109">
        <v>138.71428800000001</v>
      </c>
      <c r="M52" s="114"/>
      <c r="N52" s="109">
        <f t="shared" si="8"/>
        <v>1.4769230769230774</v>
      </c>
      <c r="O52" s="110"/>
      <c r="P52" s="109">
        <f t="shared" si="9"/>
        <v>10.670329846153846</v>
      </c>
      <c r="Q52" s="111"/>
      <c r="R52" s="123"/>
      <c r="T52" s="264" t="s">
        <v>147</v>
      </c>
      <c r="U52" s="264">
        <v>19.200000000000006</v>
      </c>
      <c r="V52" s="264">
        <v>138.71428800000001</v>
      </c>
      <c r="W52" s="264"/>
      <c r="X52" s="264"/>
      <c r="Y52" s="264"/>
      <c r="Z52" s="264"/>
      <c r="AA52" s="264"/>
      <c r="AB52"/>
      <c r="AD52" s="4"/>
      <c r="AE52" s="4"/>
      <c r="AF52" s="4"/>
      <c r="AG52" s="4"/>
      <c r="AH52" s="4"/>
      <c r="AI52" s="4"/>
      <c r="AJ52" s="4" t="s">
        <v>70</v>
      </c>
      <c r="AK52" s="4" t="s">
        <v>267</v>
      </c>
      <c r="AL52" s="4">
        <v>15</v>
      </c>
      <c r="AM52">
        <v>0.26466666666666672</v>
      </c>
      <c r="AN52">
        <v>1.8565933333333333</v>
      </c>
    </row>
    <row r="53" spans="1:40" ht="15" customHeight="1" x14ac:dyDescent="0.25">
      <c r="A53" s="124"/>
      <c r="B53" s="102">
        <f t="shared" si="3"/>
        <v>46</v>
      </c>
      <c r="C53" s="103" t="s">
        <v>222</v>
      </c>
      <c r="D53" s="103">
        <v>32</v>
      </c>
      <c r="E53" s="104"/>
      <c r="F53" s="105">
        <v>0</v>
      </c>
      <c r="G53" s="106"/>
      <c r="H53" s="105">
        <f t="shared" si="7"/>
        <v>32</v>
      </c>
      <c r="I53" s="113"/>
      <c r="J53" s="109">
        <v>65.709999999999994</v>
      </c>
      <c r="K53" s="113"/>
      <c r="L53" s="109">
        <v>2.75705</v>
      </c>
      <c r="M53" s="114"/>
      <c r="N53" s="109">
        <f t="shared" si="8"/>
        <v>2.0534374999999998</v>
      </c>
      <c r="O53" s="110"/>
      <c r="P53" s="109">
        <f t="shared" si="9"/>
        <v>8.61578125E-2</v>
      </c>
      <c r="Q53" s="111"/>
      <c r="R53" s="123"/>
      <c r="T53" s="264" t="s">
        <v>222</v>
      </c>
      <c r="U53" s="264">
        <v>65.709999999999994</v>
      </c>
      <c r="V53" s="264">
        <v>2.75705</v>
      </c>
      <c r="W53" s="264"/>
      <c r="X53" s="264"/>
      <c r="Y53" s="264"/>
      <c r="Z53" s="264"/>
      <c r="AA53" s="264"/>
      <c r="AB53"/>
      <c r="AD53" s="4"/>
      <c r="AE53" s="4"/>
      <c r="AF53" s="4"/>
      <c r="AG53" s="4"/>
      <c r="AH53" s="4"/>
      <c r="AI53" s="4"/>
      <c r="AJ53" s="4" t="s">
        <v>74</v>
      </c>
      <c r="AK53" t="s">
        <v>78</v>
      </c>
      <c r="AL53" s="4">
        <v>13</v>
      </c>
      <c r="AM53">
        <v>2.9953846153846166</v>
      </c>
      <c r="AN53">
        <v>20.440539076923073</v>
      </c>
    </row>
    <row r="54" spans="1:40" ht="15" customHeight="1" x14ac:dyDescent="0.25">
      <c r="A54" s="124"/>
      <c r="B54" s="102">
        <f t="shared" si="3"/>
        <v>47</v>
      </c>
      <c r="C54" s="103" t="s">
        <v>179</v>
      </c>
      <c r="D54" s="103">
        <v>30</v>
      </c>
      <c r="E54" s="104"/>
      <c r="F54" s="112">
        <v>44</v>
      </c>
      <c r="G54" s="113"/>
      <c r="H54" s="112">
        <f t="shared" si="7"/>
        <v>74</v>
      </c>
      <c r="I54" s="113"/>
      <c r="J54" s="109">
        <v>100.00000000000003</v>
      </c>
      <c r="K54" s="113"/>
      <c r="L54" s="109">
        <v>672.07825000000003</v>
      </c>
      <c r="M54" s="114"/>
      <c r="N54" s="109">
        <f t="shared" si="8"/>
        <v>1.3513513513513518</v>
      </c>
      <c r="O54" s="110"/>
      <c r="P54" s="109">
        <f t="shared" si="9"/>
        <v>9.0821385135135131</v>
      </c>
      <c r="Q54" s="111"/>
      <c r="R54" s="123"/>
      <c r="T54" s="264" t="s">
        <v>179</v>
      </c>
      <c r="U54" s="264">
        <v>100.00000000000003</v>
      </c>
      <c r="V54" s="264">
        <v>672.07825000000003</v>
      </c>
      <c r="W54" s="264"/>
      <c r="X54" s="264"/>
      <c r="Y54" s="264"/>
      <c r="Z54" s="264"/>
      <c r="AA54" s="264"/>
      <c r="AB54"/>
      <c r="AD54" s="4"/>
      <c r="AE54" s="4"/>
      <c r="AF54" s="4"/>
      <c r="AG54" s="4"/>
      <c r="AH54" s="4"/>
      <c r="AI54" s="4"/>
      <c r="AJ54" s="4" t="s">
        <v>147</v>
      </c>
      <c r="AK54" s="4" t="s">
        <v>269</v>
      </c>
      <c r="AL54" s="4">
        <v>13</v>
      </c>
      <c r="AM54">
        <v>1.4769230769230774</v>
      </c>
      <c r="AN54">
        <v>10.670329846153846</v>
      </c>
    </row>
    <row r="55" spans="1:40" ht="15" customHeight="1" x14ac:dyDescent="0.25">
      <c r="A55" s="124"/>
      <c r="B55" s="102">
        <f t="shared" si="3"/>
        <v>48</v>
      </c>
      <c r="C55" s="103" t="s">
        <v>46</v>
      </c>
      <c r="D55" s="103">
        <v>248</v>
      </c>
      <c r="E55" s="104"/>
      <c r="F55" s="112">
        <v>0</v>
      </c>
      <c r="G55" s="113"/>
      <c r="H55" s="112">
        <f t="shared" si="7"/>
        <v>248</v>
      </c>
      <c r="I55" s="113"/>
      <c r="J55" s="109">
        <v>1696.0999999999995</v>
      </c>
      <c r="K55" s="113"/>
      <c r="L55" s="109">
        <v>7967.9315169999991</v>
      </c>
      <c r="M55" s="114"/>
      <c r="N55" s="109">
        <f t="shared" si="8"/>
        <v>6.8391129032258045</v>
      </c>
      <c r="O55" s="110"/>
      <c r="P55" s="109">
        <f t="shared" si="9"/>
        <v>32.128756116935477</v>
      </c>
      <c r="Q55" s="111"/>
      <c r="R55" s="123"/>
      <c r="T55" s="264" t="s">
        <v>46</v>
      </c>
      <c r="U55" s="264">
        <v>1696.0999999999995</v>
      </c>
      <c r="V55" s="264">
        <v>7967.9315169999991</v>
      </c>
      <c r="W55" s="264"/>
      <c r="X55" s="264"/>
      <c r="Y55" s="264"/>
      <c r="Z55" s="264"/>
      <c r="AA55" s="264"/>
      <c r="AB55"/>
      <c r="AD55" s="4"/>
      <c r="AE55" s="4"/>
      <c r="AF55" s="4"/>
      <c r="AG55" s="4"/>
      <c r="AH55" s="4"/>
      <c r="AI55" s="4"/>
      <c r="AJ55" s="4" t="s">
        <v>186</v>
      </c>
      <c r="AK55" s="4" t="s">
        <v>253</v>
      </c>
      <c r="AL55" s="4">
        <v>13</v>
      </c>
      <c r="AM55">
        <v>1.5384615384615385</v>
      </c>
      <c r="AN55">
        <v>5.2106010769230755</v>
      </c>
    </row>
    <row r="56" spans="1:40" ht="15" customHeight="1" x14ac:dyDescent="0.25">
      <c r="A56" s="124"/>
      <c r="B56" s="102">
        <f t="shared" si="3"/>
        <v>49</v>
      </c>
      <c r="C56" s="103" t="s">
        <v>48</v>
      </c>
      <c r="D56" s="103">
        <v>0</v>
      </c>
      <c r="E56" s="104"/>
      <c r="F56" s="112">
        <v>23</v>
      </c>
      <c r="G56" s="113"/>
      <c r="H56" s="112">
        <f t="shared" si="7"/>
        <v>23</v>
      </c>
      <c r="I56" s="113"/>
      <c r="J56" s="109">
        <v>3.799999999999998</v>
      </c>
      <c r="K56" s="113"/>
      <c r="L56" s="115">
        <v>15.350651999999998</v>
      </c>
      <c r="M56" s="114"/>
      <c r="N56" s="109">
        <f t="shared" si="8"/>
        <v>0.16521739130434773</v>
      </c>
      <c r="O56" s="110"/>
      <c r="P56" s="109">
        <f t="shared" si="9"/>
        <v>0.66741965217391297</v>
      </c>
      <c r="Q56" s="111"/>
      <c r="R56" s="123"/>
      <c r="T56" s="264" t="s">
        <v>48</v>
      </c>
      <c r="U56" s="264">
        <v>3.799999999999998</v>
      </c>
      <c r="V56" s="264">
        <v>15.350651999999998</v>
      </c>
      <c r="W56" s="264"/>
      <c r="X56" s="264"/>
      <c r="Y56" s="264"/>
      <c r="Z56" s="264"/>
      <c r="AA56" s="264"/>
      <c r="AB56"/>
      <c r="AD56" s="4"/>
      <c r="AE56" s="4"/>
      <c r="AF56" s="4"/>
      <c r="AG56" s="4"/>
      <c r="AH56" s="4"/>
      <c r="AI56" s="4"/>
      <c r="AJ56" s="4" t="s">
        <v>187</v>
      </c>
      <c r="AK56" s="4" t="s">
        <v>257</v>
      </c>
      <c r="AL56" s="4">
        <v>12</v>
      </c>
      <c r="AM56">
        <v>1.6583333333333323</v>
      </c>
      <c r="AN56">
        <v>9.660048999999999</v>
      </c>
    </row>
    <row r="57" spans="1:40" ht="15" customHeight="1" x14ac:dyDescent="0.25">
      <c r="A57" s="124"/>
      <c r="B57" s="102">
        <f t="shared" si="3"/>
        <v>50</v>
      </c>
      <c r="C57" s="103" t="s">
        <v>154</v>
      </c>
      <c r="D57" s="103">
        <v>0</v>
      </c>
      <c r="E57" s="104"/>
      <c r="F57" s="112">
        <v>7</v>
      </c>
      <c r="G57" s="113"/>
      <c r="H57" s="112">
        <f t="shared" si="7"/>
        <v>7</v>
      </c>
      <c r="I57" s="113"/>
      <c r="J57" s="109">
        <v>16</v>
      </c>
      <c r="K57" s="113"/>
      <c r="L57" s="115">
        <v>47.336044000000001</v>
      </c>
      <c r="M57" s="114"/>
      <c r="N57" s="109">
        <f t="shared" si="8"/>
        <v>2.2857142857142856</v>
      </c>
      <c r="O57" s="110"/>
      <c r="P57" s="109">
        <f t="shared" si="9"/>
        <v>6.7622920000000004</v>
      </c>
      <c r="Q57" s="111"/>
      <c r="R57" s="123"/>
      <c r="T57" s="264" t="s">
        <v>154</v>
      </c>
      <c r="U57" s="264">
        <v>16</v>
      </c>
      <c r="V57" s="264">
        <v>47.336044000000001</v>
      </c>
      <c r="W57" s="264"/>
      <c r="X57" s="264"/>
      <c r="Y57" s="264"/>
      <c r="Z57" s="264"/>
      <c r="AA57" s="264"/>
      <c r="AB57"/>
      <c r="AD57" s="4"/>
      <c r="AE57" s="4"/>
      <c r="AF57" s="4"/>
      <c r="AG57" s="4"/>
      <c r="AH57" s="4"/>
      <c r="AI57" s="4"/>
      <c r="AJ57" s="4" t="s">
        <v>50</v>
      </c>
      <c r="AK57" s="4" t="s">
        <v>263</v>
      </c>
      <c r="AL57" s="4">
        <v>12</v>
      </c>
      <c r="AM57">
        <v>1.833333333333333</v>
      </c>
      <c r="AN57">
        <v>3.6902632500000005</v>
      </c>
    </row>
    <row r="58" spans="1:40" ht="15" customHeight="1" x14ac:dyDescent="0.25">
      <c r="A58" s="124"/>
      <c r="B58" s="102">
        <f t="shared" si="3"/>
        <v>51</v>
      </c>
      <c r="C58" s="103" t="s">
        <v>223</v>
      </c>
      <c r="D58" s="103">
        <v>155</v>
      </c>
      <c r="E58" s="104"/>
      <c r="F58" s="112">
        <v>0</v>
      </c>
      <c r="G58" s="113"/>
      <c r="H58" s="112">
        <f t="shared" si="7"/>
        <v>155</v>
      </c>
      <c r="I58" s="113"/>
      <c r="J58" s="109">
        <v>351.46100000000013</v>
      </c>
      <c r="K58" s="113"/>
      <c r="L58" s="115">
        <v>2094.0133929999993</v>
      </c>
      <c r="M58" s="114"/>
      <c r="N58" s="109">
        <f t="shared" si="8"/>
        <v>2.2674903225806458</v>
      </c>
      <c r="O58" s="110"/>
      <c r="P58" s="109">
        <f t="shared" si="9"/>
        <v>13.509763825806447</v>
      </c>
      <c r="Q58" s="111"/>
      <c r="R58" s="123"/>
      <c r="T58" s="264" t="s">
        <v>223</v>
      </c>
      <c r="U58" s="264">
        <v>351.46100000000013</v>
      </c>
      <c r="V58" s="264">
        <v>2094.0133929999993</v>
      </c>
      <c r="W58" s="264"/>
      <c r="X58" s="264"/>
      <c r="Y58" s="264"/>
      <c r="Z58" s="264"/>
      <c r="AA58" s="264"/>
      <c r="AB58"/>
      <c r="AD58" s="4"/>
      <c r="AE58" s="4"/>
      <c r="AF58" s="4"/>
      <c r="AG58" s="4"/>
      <c r="AH58" s="4"/>
      <c r="AI58" s="4"/>
      <c r="AJ58" s="4" t="s">
        <v>69</v>
      </c>
      <c r="AK58" s="4" t="s">
        <v>264</v>
      </c>
      <c r="AL58" s="4">
        <v>12</v>
      </c>
      <c r="AM58">
        <v>1.833333333333333</v>
      </c>
      <c r="AN58">
        <v>3.6155029999999999</v>
      </c>
    </row>
    <row r="59" spans="1:40" ht="15" customHeight="1" x14ac:dyDescent="0.25">
      <c r="A59" s="124"/>
      <c r="B59" s="102">
        <f t="shared" si="3"/>
        <v>52</v>
      </c>
      <c r="C59" s="103" t="s">
        <v>192</v>
      </c>
      <c r="D59" s="103">
        <v>0</v>
      </c>
      <c r="E59" s="104"/>
      <c r="F59" s="112">
        <v>7</v>
      </c>
      <c r="G59" s="113"/>
      <c r="H59" s="112">
        <f t="shared" si="7"/>
        <v>7</v>
      </c>
      <c r="I59" s="113"/>
      <c r="J59" s="109">
        <v>20</v>
      </c>
      <c r="K59" s="113"/>
      <c r="L59" s="115">
        <v>51.333590000000008</v>
      </c>
      <c r="M59" s="114"/>
      <c r="N59" s="109">
        <f t="shared" si="8"/>
        <v>2.8571428571428572</v>
      </c>
      <c r="O59" s="110"/>
      <c r="P59" s="109">
        <f t="shared" si="9"/>
        <v>7.3333700000000013</v>
      </c>
      <c r="Q59" s="111"/>
      <c r="R59" s="123"/>
      <c r="T59" s="264" t="s">
        <v>192</v>
      </c>
      <c r="U59" s="264">
        <v>20</v>
      </c>
      <c r="V59" s="264">
        <v>51.333590000000008</v>
      </c>
      <c r="W59" s="264"/>
      <c r="X59" s="264"/>
      <c r="Y59" s="264"/>
      <c r="Z59" s="264"/>
      <c r="AA59" s="264"/>
      <c r="AB59"/>
      <c r="AD59" s="4"/>
      <c r="AE59" s="4"/>
      <c r="AF59" s="4"/>
      <c r="AG59" s="4"/>
      <c r="AH59" s="4"/>
      <c r="AI59" s="4"/>
      <c r="AJ59" s="4" t="s">
        <v>59</v>
      </c>
      <c r="AK59" s="4" t="s">
        <v>247</v>
      </c>
      <c r="AL59" s="4">
        <v>12</v>
      </c>
      <c r="AM59">
        <v>0.34624999999999978</v>
      </c>
      <c r="AN59">
        <v>1.940058416666667</v>
      </c>
    </row>
    <row r="60" spans="1:40" ht="15" customHeight="1" x14ac:dyDescent="0.25">
      <c r="A60" s="124"/>
      <c r="B60" s="102">
        <f t="shared" si="3"/>
        <v>53</v>
      </c>
      <c r="C60" s="103" t="s">
        <v>224</v>
      </c>
      <c r="D60" s="103">
        <v>3</v>
      </c>
      <c r="E60" s="104"/>
      <c r="F60" s="112">
        <v>18</v>
      </c>
      <c r="G60" s="113"/>
      <c r="H60" s="112">
        <f t="shared" si="7"/>
        <v>21</v>
      </c>
      <c r="I60" s="113"/>
      <c r="J60" s="109">
        <v>32.100000000000009</v>
      </c>
      <c r="K60" s="113"/>
      <c r="L60" s="115">
        <v>157.115073</v>
      </c>
      <c r="M60" s="114"/>
      <c r="N60" s="109">
        <f t="shared" si="8"/>
        <v>1.5285714285714289</v>
      </c>
      <c r="O60" s="110"/>
      <c r="P60" s="109">
        <f t="shared" si="9"/>
        <v>7.4816701428571424</v>
      </c>
      <c r="Q60" s="111"/>
      <c r="R60" s="123"/>
      <c r="T60" s="264" t="s">
        <v>224</v>
      </c>
      <c r="U60" s="264">
        <v>32.100000000000009</v>
      </c>
      <c r="V60" s="264">
        <v>157.115073</v>
      </c>
      <c r="W60" s="264"/>
      <c r="X60" s="264"/>
      <c r="Y60" s="264"/>
      <c r="Z60" s="264"/>
      <c r="AA60" s="264"/>
      <c r="AB60"/>
      <c r="AD60" s="4"/>
      <c r="AE60" s="4"/>
      <c r="AF60" s="4"/>
      <c r="AG60" s="4"/>
      <c r="AH60" s="4"/>
      <c r="AI60" s="4"/>
      <c r="AJ60" s="4" t="s">
        <v>108</v>
      </c>
      <c r="AK60" s="4" t="s">
        <v>128</v>
      </c>
      <c r="AL60" s="4">
        <v>11</v>
      </c>
      <c r="AM60">
        <v>0.45454545454545453</v>
      </c>
      <c r="AN60">
        <v>2.7554510909090912</v>
      </c>
    </row>
    <row r="61" spans="1:40" ht="15" customHeight="1" x14ac:dyDescent="0.25">
      <c r="A61" s="124"/>
      <c r="B61" s="102">
        <f t="shared" si="3"/>
        <v>54</v>
      </c>
      <c r="C61" s="103" t="s">
        <v>225</v>
      </c>
      <c r="D61" s="103">
        <v>4</v>
      </c>
      <c r="E61" s="104"/>
      <c r="F61" s="112">
        <v>18</v>
      </c>
      <c r="G61" s="113"/>
      <c r="H61" s="112">
        <f t="shared" si="7"/>
        <v>22</v>
      </c>
      <c r="I61" s="113"/>
      <c r="J61" s="109">
        <v>97.15</v>
      </c>
      <c r="K61" s="113"/>
      <c r="L61" s="115">
        <v>461.16569299999998</v>
      </c>
      <c r="M61" s="114"/>
      <c r="N61" s="109">
        <f t="shared" si="8"/>
        <v>4.415909090909091</v>
      </c>
      <c r="O61" s="110"/>
      <c r="P61" s="109">
        <f t="shared" si="9"/>
        <v>20.962076954545452</v>
      </c>
      <c r="Q61" s="111"/>
      <c r="R61" s="123"/>
      <c r="T61" s="264" t="s">
        <v>225</v>
      </c>
      <c r="U61" s="264">
        <v>97.15</v>
      </c>
      <c r="V61" s="264">
        <v>461.16569299999998</v>
      </c>
      <c r="W61" s="264"/>
      <c r="X61" s="264"/>
      <c r="Y61" s="264"/>
      <c r="Z61" s="264"/>
      <c r="AA61" s="264"/>
      <c r="AB61"/>
      <c r="AD61" s="4"/>
      <c r="AE61" s="4"/>
      <c r="AF61" s="4"/>
      <c r="AG61" s="4"/>
      <c r="AH61" s="4"/>
      <c r="AI61" s="4"/>
      <c r="AJ61" s="4" t="s">
        <v>158</v>
      </c>
      <c r="AK61" s="4" t="s">
        <v>241</v>
      </c>
      <c r="AL61" s="4">
        <v>11</v>
      </c>
      <c r="AM61">
        <v>0.58363636363636373</v>
      </c>
      <c r="AN61">
        <v>2.344085272727273</v>
      </c>
    </row>
    <row r="62" spans="1:40" ht="15" customHeight="1" x14ac:dyDescent="0.25">
      <c r="A62" s="124"/>
      <c r="B62" s="102">
        <f t="shared" si="3"/>
        <v>55</v>
      </c>
      <c r="C62" s="103" t="s">
        <v>72</v>
      </c>
      <c r="D62" s="103">
        <v>14</v>
      </c>
      <c r="E62" s="104"/>
      <c r="F62" s="112">
        <v>26</v>
      </c>
      <c r="G62" s="106"/>
      <c r="H62" s="105">
        <f t="shared" si="7"/>
        <v>40</v>
      </c>
      <c r="I62" s="113"/>
      <c r="J62" s="109">
        <v>10.400000000000004</v>
      </c>
      <c r="K62" s="113"/>
      <c r="L62" s="115">
        <v>65.621733000000006</v>
      </c>
      <c r="M62" s="114"/>
      <c r="N62" s="109">
        <f t="shared" ref="N62" si="10">+J62/H62</f>
        <v>0.26000000000000012</v>
      </c>
      <c r="O62" s="110"/>
      <c r="P62" s="109">
        <f t="shared" ref="P62" si="11">+L62/H62</f>
        <v>1.6405433250000001</v>
      </c>
      <c r="Q62" s="111"/>
      <c r="R62" s="123"/>
      <c r="T62" s="264" t="s">
        <v>72</v>
      </c>
      <c r="U62" s="264">
        <v>10.400000000000004</v>
      </c>
      <c r="V62" s="264">
        <v>65.621733000000006</v>
      </c>
      <c r="W62" s="264"/>
      <c r="X62" s="264"/>
      <c r="Y62" s="264"/>
      <c r="Z62" s="264"/>
      <c r="AA62" s="264"/>
      <c r="AB62"/>
      <c r="AD62" s="4"/>
      <c r="AE62" s="4"/>
      <c r="AF62" s="4"/>
      <c r="AG62" s="4"/>
      <c r="AH62" s="4"/>
      <c r="AI62" s="4"/>
      <c r="AJ62" s="4" t="s">
        <v>192</v>
      </c>
      <c r="AK62" s="4" t="s">
        <v>274</v>
      </c>
      <c r="AL62" s="4">
        <v>7</v>
      </c>
      <c r="AM62">
        <v>2.8571428571428572</v>
      </c>
      <c r="AN62">
        <v>7.3333700000000013</v>
      </c>
    </row>
    <row r="63" spans="1:40" ht="15" customHeight="1" x14ac:dyDescent="0.25">
      <c r="A63" s="124"/>
      <c r="B63" s="102">
        <f t="shared" si="3"/>
        <v>56</v>
      </c>
      <c r="C63" s="103" t="s">
        <v>148</v>
      </c>
      <c r="D63" s="103">
        <v>34</v>
      </c>
      <c r="E63" s="104"/>
      <c r="F63" s="112">
        <v>46</v>
      </c>
      <c r="G63" s="113"/>
      <c r="H63" s="112">
        <f t="shared" si="7"/>
        <v>80</v>
      </c>
      <c r="I63" s="113"/>
      <c r="J63" s="109">
        <v>235.63000000000011</v>
      </c>
      <c r="K63" s="113"/>
      <c r="L63" s="109">
        <v>2.507628</v>
      </c>
      <c r="M63" s="114"/>
      <c r="N63" s="109">
        <f t="shared" si="8"/>
        <v>2.9453750000000012</v>
      </c>
      <c r="O63" s="110"/>
      <c r="P63" s="109">
        <f t="shared" si="9"/>
        <v>3.1345350000000001E-2</v>
      </c>
      <c r="Q63" s="111"/>
      <c r="R63" s="123"/>
      <c r="T63" s="264" t="s">
        <v>148</v>
      </c>
      <c r="U63" s="264">
        <v>235.63000000000011</v>
      </c>
      <c r="V63" s="264">
        <v>2.507628</v>
      </c>
      <c r="W63" s="264"/>
      <c r="X63" s="264"/>
      <c r="Y63" s="264"/>
      <c r="Z63" s="264"/>
      <c r="AA63" s="264"/>
      <c r="AB63"/>
      <c r="AD63" s="4"/>
      <c r="AE63" s="4"/>
      <c r="AF63" s="4"/>
      <c r="AG63" s="4"/>
      <c r="AH63" s="4"/>
      <c r="AI63" s="4"/>
      <c r="AJ63" s="4" t="s">
        <v>155</v>
      </c>
      <c r="AK63" t="s">
        <v>278</v>
      </c>
      <c r="AL63" s="4">
        <v>7</v>
      </c>
      <c r="AM63">
        <v>2.8571428571428572</v>
      </c>
      <c r="AN63">
        <v>6.8190602857142864</v>
      </c>
    </row>
    <row r="64" spans="1:40" ht="15" customHeight="1" x14ac:dyDescent="0.25">
      <c r="A64" s="125"/>
      <c r="B64" s="102">
        <f t="shared" si="3"/>
        <v>57</v>
      </c>
      <c r="C64" s="103" t="s">
        <v>176</v>
      </c>
      <c r="D64" s="103">
        <v>0</v>
      </c>
      <c r="E64" s="104"/>
      <c r="F64" s="112">
        <v>0</v>
      </c>
      <c r="G64" s="113"/>
      <c r="H64" s="112">
        <f t="shared" si="7"/>
        <v>0</v>
      </c>
      <c r="I64" s="113"/>
      <c r="J64" s="109">
        <v>616</v>
      </c>
      <c r="K64" s="113"/>
      <c r="L64" s="109">
        <v>3.5166429999999997</v>
      </c>
      <c r="M64" s="114"/>
      <c r="N64" s="109" t="s">
        <v>85</v>
      </c>
      <c r="O64" s="110"/>
      <c r="P64" s="109" t="s">
        <v>85</v>
      </c>
      <c r="Q64" s="111"/>
      <c r="R64" s="123"/>
      <c r="T64" s="264" t="s">
        <v>176</v>
      </c>
      <c r="U64" s="264">
        <v>616</v>
      </c>
      <c r="V64" s="264">
        <v>3.5166429999999997</v>
      </c>
      <c r="W64" s="264"/>
      <c r="X64" s="264"/>
      <c r="Y64" s="264"/>
      <c r="Z64" s="264"/>
      <c r="AA64" s="264"/>
      <c r="AB64"/>
      <c r="AD64" s="4"/>
      <c r="AE64" s="4"/>
      <c r="AF64" s="4"/>
      <c r="AG64" s="4"/>
      <c r="AH64" s="4"/>
      <c r="AI64" s="4"/>
      <c r="AJ64" s="4" t="s">
        <v>154</v>
      </c>
      <c r="AK64" s="4" t="s">
        <v>273</v>
      </c>
      <c r="AL64" s="4">
        <v>7</v>
      </c>
      <c r="AM64">
        <v>2.2857142857142856</v>
      </c>
      <c r="AN64">
        <v>6.7622920000000004</v>
      </c>
    </row>
    <row r="65" spans="1:40" ht="15" customHeight="1" x14ac:dyDescent="0.25">
      <c r="A65" s="124"/>
      <c r="B65" s="102">
        <f t="shared" si="3"/>
        <v>58</v>
      </c>
      <c r="C65" s="103" t="s">
        <v>74</v>
      </c>
      <c r="D65" s="103">
        <v>7</v>
      </c>
      <c r="E65" s="104"/>
      <c r="F65" s="112">
        <v>6</v>
      </c>
      <c r="G65" s="113"/>
      <c r="H65" s="112">
        <f t="shared" si="7"/>
        <v>13</v>
      </c>
      <c r="I65" s="113"/>
      <c r="J65" s="109">
        <v>38.940000000000019</v>
      </c>
      <c r="K65" s="113"/>
      <c r="L65" s="109">
        <v>265.72700799999996</v>
      </c>
      <c r="M65" s="114"/>
      <c r="N65" s="109">
        <f t="shared" si="8"/>
        <v>2.9953846153846166</v>
      </c>
      <c r="O65" s="110"/>
      <c r="P65" s="109">
        <f t="shared" si="9"/>
        <v>20.440539076923073</v>
      </c>
      <c r="Q65" s="111"/>
      <c r="R65" s="123"/>
      <c r="T65" s="264" t="s">
        <v>74</v>
      </c>
      <c r="U65" s="264">
        <v>38.940000000000019</v>
      </c>
      <c r="V65" s="264">
        <v>265.72700799999996</v>
      </c>
      <c r="W65" s="264"/>
      <c r="X65" s="264"/>
      <c r="Y65" s="264"/>
      <c r="Z65" s="264"/>
      <c r="AA65" s="264"/>
      <c r="AB65"/>
      <c r="AD65" s="4"/>
      <c r="AE65" s="4"/>
      <c r="AF65" s="4"/>
      <c r="AG65" s="4"/>
      <c r="AH65" s="4"/>
      <c r="AI65" s="4"/>
      <c r="AJ65" s="4" t="s">
        <v>215</v>
      </c>
      <c r="AK65" s="4" t="s">
        <v>240</v>
      </c>
      <c r="AL65" s="4">
        <v>6</v>
      </c>
      <c r="AM65">
        <v>3.2804999999999982</v>
      </c>
      <c r="AN65">
        <v>23.312035833333329</v>
      </c>
    </row>
    <row r="66" spans="1:40" ht="15" customHeight="1" x14ac:dyDescent="0.25">
      <c r="A66" s="124"/>
      <c r="B66" s="102">
        <f t="shared" si="3"/>
        <v>59</v>
      </c>
      <c r="C66" s="103" t="s">
        <v>149</v>
      </c>
      <c r="D66" s="103">
        <v>46</v>
      </c>
      <c r="E66" s="104"/>
      <c r="F66" s="112">
        <v>23</v>
      </c>
      <c r="G66" s="113"/>
      <c r="H66" s="112">
        <f t="shared" si="7"/>
        <v>69</v>
      </c>
      <c r="I66" s="113"/>
      <c r="J66" s="109">
        <v>69.087999999999994</v>
      </c>
      <c r="K66" s="113"/>
      <c r="L66" s="109">
        <v>47.669619999999995</v>
      </c>
      <c r="M66" s="114"/>
      <c r="N66" s="109">
        <f t="shared" si="8"/>
        <v>1.0012753623188404</v>
      </c>
      <c r="O66" s="110"/>
      <c r="P66" s="109">
        <f t="shared" si="9"/>
        <v>0.69086405797101447</v>
      </c>
      <c r="Q66" s="111"/>
      <c r="R66" s="123"/>
      <c r="T66" s="264" t="s">
        <v>149</v>
      </c>
      <c r="U66" s="264">
        <v>69.087999999999994</v>
      </c>
      <c r="V66" s="264">
        <v>47.669619999999995</v>
      </c>
      <c r="W66" s="264"/>
      <c r="X66" s="264"/>
      <c r="Y66" s="264"/>
      <c r="Z66" s="264"/>
      <c r="AA66" s="264"/>
      <c r="AB66"/>
      <c r="AD66" s="4"/>
      <c r="AE66" s="4"/>
      <c r="AF66" s="4"/>
      <c r="AG66" s="4"/>
      <c r="AH66" s="4"/>
      <c r="AI66" s="4"/>
      <c r="AJ66" s="4" t="s">
        <v>106</v>
      </c>
      <c r="AK66" s="4" t="s">
        <v>237</v>
      </c>
      <c r="AL66" s="4">
        <v>5</v>
      </c>
      <c r="AM66">
        <v>0.6</v>
      </c>
      <c r="AN66">
        <v>1.8264087999999998</v>
      </c>
    </row>
    <row r="67" spans="1:40" ht="15" customHeight="1" x14ac:dyDescent="0.25">
      <c r="A67" s="124"/>
      <c r="B67" s="102">
        <f t="shared" si="3"/>
        <v>60</v>
      </c>
      <c r="C67" s="103" t="s">
        <v>0</v>
      </c>
      <c r="D67" s="103">
        <v>107</v>
      </c>
      <c r="E67" s="104"/>
      <c r="F67" s="112">
        <v>52</v>
      </c>
      <c r="G67" s="113"/>
      <c r="H67" s="112">
        <f t="shared" si="7"/>
        <v>159</v>
      </c>
      <c r="I67" s="113"/>
      <c r="J67" s="109">
        <v>59.199999999999939</v>
      </c>
      <c r="K67" s="113"/>
      <c r="L67" s="109">
        <v>263.52276899999993</v>
      </c>
      <c r="M67" s="114"/>
      <c r="N67" s="109">
        <f t="shared" si="8"/>
        <v>0.37232704402515687</v>
      </c>
      <c r="O67" s="110"/>
      <c r="P67" s="109">
        <f t="shared" si="9"/>
        <v>1.657375905660377</v>
      </c>
      <c r="Q67" s="111"/>
      <c r="R67" s="123"/>
      <c r="T67" s="264" t="s">
        <v>0</v>
      </c>
      <c r="U67" s="264">
        <v>59.199999999999939</v>
      </c>
      <c r="V67" s="264">
        <v>263.52276899999993</v>
      </c>
      <c r="W67" s="264"/>
      <c r="X67" s="264"/>
      <c r="Y67" s="264"/>
      <c r="Z67" s="264"/>
      <c r="AA67" s="264"/>
      <c r="AB67"/>
      <c r="AD67" s="4"/>
      <c r="AE67" s="4"/>
      <c r="AF67" s="4"/>
      <c r="AG67" s="4"/>
      <c r="AH67" s="4"/>
      <c r="AI67" s="4"/>
      <c r="AJ67" s="4" t="s">
        <v>185</v>
      </c>
      <c r="AK67" s="4" t="s">
        <v>246</v>
      </c>
      <c r="AL67" s="4">
        <v>4</v>
      </c>
      <c r="AM67">
        <v>0.14799999999999996</v>
      </c>
      <c r="AN67">
        <v>1.0165172500000001</v>
      </c>
    </row>
    <row r="68" spans="1:40" ht="15" customHeight="1" x14ac:dyDescent="0.25">
      <c r="A68" s="123"/>
      <c r="B68" s="102">
        <f t="shared" si="3"/>
        <v>61</v>
      </c>
      <c r="C68" s="103" t="s">
        <v>150</v>
      </c>
      <c r="D68" s="103">
        <v>3</v>
      </c>
      <c r="E68" s="104"/>
      <c r="F68" s="112">
        <v>23</v>
      </c>
      <c r="G68" s="113"/>
      <c r="H68" s="112">
        <f t="shared" si="7"/>
        <v>26</v>
      </c>
      <c r="I68" s="113"/>
      <c r="J68" s="109">
        <v>203.2050000000001</v>
      </c>
      <c r="K68" s="113"/>
      <c r="L68" s="109">
        <v>1.2931199999999998</v>
      </c>
      <c r="M68" s="114"/>
      <c r="N68" s="109">
        <f t="shared" si="8"/>
        <v>7.815576923076927</v>
      </c>
      <c r="O68" s="110"/>
      <c r="P68" s="109">
        <f t="shared" si="9"/>
        <v>4.9735384615384612E-2</v>
      </c>
      <c r="Q68" s="111"/>
      <c r="R68" s="126"/>
      <c r="T68" s="264" t="s">
        <v>150</v>
      </c>
      <c r="U68" s="264">
        <v>203.2050000000001</v>
      </c>
      <c r="V68" s="264">
        <v>1.2931199999999998</v>
      </c>
      <c r="W68" s="264"/>
      <c r="X68" s="264"/>
      <c r="Y68" s="264"/>
      <c r="Z68" s="264"/>
      <c r="AA68" s="264"/>
      <c r="AB68"/>
      <c r="AD68" s="4"/>
      <c r="AE68" s="4"/>
      <c r="AF68" s="4"/>
      <c r="AG68" s="4"/>
      <c r="AH68" s="4"/>
      <c r="AI68" s="4"/>
      <c r="AJ68" s="4" t="s">
        <v>217</v>
      </c>
      <c r="AK68" s="4" t="s">
        <v>243</v>
      </c>
      <c r="AL68" s="4">
        <v>4</v>
      </c>
      <c r="AM68">
        <v>0.15</v>
      </c>
      <c r="AN68">
        <v>0.17421475</v>
      </c>
    </row>
    <row r="69" spans="1:40" ht="15" customHeight="1" x14ac:dyDescent="0.25">
      <c r="A69" s="123"/>
      <c r="B69" s="102">
        <f t="shared" si="3"/>
        <v>62</v>
      </c>
      <c r="C69" s="103" t="s">
        <v>111</v>
      </c>
      <c r="D69" s="103">
        <v>555</v>
      </c>
      <c r="E69" s="104"/>
      <c r="F69" s="112">
        <v>19</v>
      </c>
      <c r="G69" s="106"/>
      <c r="H69" s="105">
        <f t="shared" si="7"/>
        <v>574</v>
      </c>
      <c r="I69" s="113"/>
      <c r="J69" s="109">
        <v>441.54900000000004</v>
      </c>
      <c r="K69" s="113"/>
      <c r="L69" s="109">
        <v>2374.9296000000004</v>
      </c>
      <c r="M69" s="114"/>
      <c r="N69" s="109">
        <f t="shared" si="8"/>
        <v>0.76924912891986064</v>
      </c>
      <c r="O69" s="110"/>
      <c r="P69" s="109">
        <f t="shared" si="9"/>
        <v>4.1375080139372828</v>
      </c>
      <c r="Q69" s="111"/>
      <c r="R69" s="126"/>
      <c r="T69" s="264" t="s">
        <v>111</v>
      </c>
      <c r="U69" s="264">
        <v>441.54900000000004</v>
      </c>
      <c r="V69" s="264">
        <v>2374.9296000000004</v>
      </c>
      <c r="W69" s="264"/>
      <c r="X69" s="264"/>
      <c r="Y69" s="264"/>
      <c r="Z69" s="264"/>
      <c r="AA69" s="264"/>
      <c r="AB69"/>
      <c r="AD69" s="4"/>
      <c r="AE69" s="4"/>
      <c r="AF69" s="4"/>
      <c r="AG69" s="4"/>
      <c r="AH69" s="4"/>
      <c r="AI69" s="4"/>
      <c r="AJ69" s="4" t="s">
        <v>184</v>
      </c>
      <c r="AK69" s="4" t="s">
        <v>244</v>
      </c>
      <c r="AL69" s="4">
        <v>0</v>
      </c>
      <c r="AM69" t="s">
        <v>85</v>
      </c>
      <c r="AN69" t="s">
        <v>85</v>
      </c>
    </row>
    <row r="70" spans="1:40" ht="15" customHeight="1" x14ac:dyDescent="0.25">
      <c r="A70" s="123"/>
      <c r="B70" s="102">
        <f t="shared" si="3"/>
        <v>63</v>
      </c>
      <c r="C70" s="103" t="s">
        <v>155</v>
      </c>
      <c r="D70" s="103">
        <v>0</v>
      </c>
      <c r="E70" s="104"/>
      <c r="F70" s="112">
        <v>7</v>
      </c>
      <c r="G70" s="106"/>
      <c r="H70" s="105">
        <f t="shared" si="7"/>
        <v>7</v>
      </c>
      <c r="I70" s="113"/>
      <c r="J70" s="109">
        <v>20</v>
      </c>
      <c r="K70" s="113"/>
      <c r="L70" s="109">
        <v>47.733422000000004</v>
      </c>
      <c r="M70" s="114"/>
      <c r="N70" s="109">
        <f t="shared" ref="N70:N71" si="12">+J70/H70</f>
        <v>2.8571428571428572</v>
      </c>
      <c r="O70" s="110"/>
      <c r="P70" s="109">
        <f t="shared" ref="P70:P71" si="13">+L70/H70</f>
        <v>6.8190602857142864</v>
      </c>
      <c r="Q70" s="111"/>
      <c r="R70" s="126"/>
      <c r="T70" s="122" t="s">
        <v>155</v>
      </c>
      <c r="U70" s="264">
        <v>20</v>
      </c>
      <c r="V70" s="264">
        <v>47.733422000000004</v>
      </c>
      <c r="W70" s="264"/>
      <c r="X70" s="264"/>
      <c r="Y70" s="264"/>
      <c r="Z70" s="264"/>
      <c r="AA70" s="264"/>
      <c r="AB70"/>
      <c r="AD70" s="4"/>
      <c r="AE70" s="4"/>
      <c r="AF70" s="4"/>
      <c r="AG70" s="4"/>
      <c r="AH70" s="4"/>
      <c r="AI70" s="4"/>
      <c r="AJ70" s="4" t="s">
        <v>176</v>
      </c>
      <c r="AK70" t="s">
        <v>174</v>
      </c>
      <c r="AL70" s="4">
        <v>0</v>
      </c>
      <c r="AM70" t="s">
        <v>85</v>
      </c>
      <c r="AN70" t="s">
        <v>85</v>
      </c>
    </row>
    <row r="71" spans="1:40" ht="15" customHeight="1" x14ac:dyDescent="0.25">
      <c r="A71" s="123"/>
      <c r="B71" s="102">
        <f t="shared" si="3"/>
        <v>64</v>
      </c>
      <c r="C71" s="103" t="s">
        <v>112</v>
      </c>
      <c r="D71" s="103">
        <v>47</v>
      </c>
      <c r="E71" s="104"/>
      <c r="F71" s="112">
        <v>0</v>
      </c>
      <c r="G71" s="106"/>
      <c r="H71" s="105">
        <f t="shared" si="7"/>
        <v>47</v>
      </c>
      <c r="I71" s="113"/>
      <c r="J71" s="109">
        <v>300</v>
      </c>
      <c r="K71" s="113"/>
      <c r="L71" s="109">
        <v>1628.112805</v>
      </c>
      <c r="M71" s="114"/>
      <c r="N71" s="109">
        <f t="shared" si="12"/>
        <v>6.3829787234042552</v>
      </c>
      <c r="O71" s="110"/>
      <c r="P71" s="109">
        <f t="shared" si="13"/>
        <v>34.640697978723402</v>
      </c>
      <c r="Q71" s="111"/>
      <c r="R71" s="126"/>
      <c r="T71" s="122" t="s">
        <v>112</v>
      </c>
      <c r="U71" s="264">
        <v>300</v>
      </c>
      <c r="V71" s="264">
        <v>1628.112805</v>
      </c>
      <c r="W71" s="264"/>
      <c r="X71" s="264"/>
      <c r="Y71" s="264"/>
      <c r="Z71" s="264"/>
      <c r="AA71" s="264"/>
      <c r="AB71"/>
      <c r="AD71" s="4"/>
      <c r="AE71" s="4"/>
      <c r="AF71" s="4"/>
      <c r="AG71" s="4"/>
      <c r="AH71" s="4"/>
      <c r="AI71" s="4"/>
      <c r="AJ71" s="4" t="s">
        <v>75</v>
      </c>
      <c r="AK71" t="s">
        <v>123</v>
      </c>
      <c r="AL71" s="4">
        <v>0</v>
      </c>
      <c r="AM71" t="s">
        <v>85</v>
      </c>
      <c r="AN71" t="s">
        <v>85</v>
      </c>
    </row>
    <row r="72" spans="1:40" ht="15" customHeight="1" thickBot="1" x14ac:dyDescent="0.3">
      <c r="A72" s="123"/>
      <c r="B72" s="102">
        <f t="shared" si="3"/>
        <v>65</v>
      </c>
      <c r="C72" s="103" t="s">
        <v>226</v>
      </c>
      <c r="D72" s="103">
        <v>0</v>
      </c>
      <c r="E72" s="104"/>
      <c r="F72" s="112">
        <v>0</v>
      </c>
      <c r="G72" s="106"/>
      <c r="H72" s="105">
        <f t="shared" si="7"/>
        <v>0</v>
      </c>
      <c r="I72" s="113"/>
      <c r="J72" s="109">
        <v>202.63999999999993</v>
      </c>
      <c r="K72" s="113"/>
      <c r="L72" s="109">
        <v>323.70947899999999</v>
      </c>
      <c r="M72" s="114"/>
      <c r="N72" s="109" t="s">
        <v>85</v>
      </c>
      <c r="O72" s="110"/>
      <c r="P72" s="109" t="s">
        <v>85</v>
      </c>
      <c r="Q72" s="111"/>
      <c r="R72" s="126"/>
      <c r="T72" s="122" t="s">
        <v>75</v>
      </c>
      <c r="U72" s="264">
        <v>202.63999999999993</v>
      </c>
      <c r="V72" s="264">
        <v>323.70947899999999</v>
      </c>
      <c r="W72" s="264"/>
      <c r="X72" s="264"/>
      <c r="Y72" s="264"/>
      <c r="Z72" s="264"/>
      <c r="AA72" s="264"/>
      <c r="AB72"/>
      <c r="AD72" s="4"/>
      <c r="AE72" s="4"/>
      <c r="AF72" s="4"/>
      <c r="AG72" s="4"/>
      <c r="AH72" s="4"/>
      <c r="AI72" s="4"/>
      <c r="AJ72" s="4"/>
      <c r="AL72" s="4"/>
    </row>
    <row r="73" spans="1:40" ht="15" customHeight="1" thickTop="1" thickBot="1" x14ac:dyDescent="0.3">
      <c r="A73" s="123"/>
      <c r="B73" s="294" t="s">
        <v>9</v>
      </c>
      <c r="C73" s="295"/>
      <c r="D73" s="240">
        <f>SUM(D8:D72)</f>
        <v>4055</v>
      </c>
      <c r="E73" s="241"/>
      <c r="F73" s="242">
        <f>SUM(F8:F72)</f>
        <v>3161</v>
      </c>
      <c r="G73" s="243"/>
      <c r="H73" s="242">
        <f>SUM(H8:H72)</f>
        <v>7216</v>
      </c>
      <c r="I73" s="243"/>
      <c r="J73" s="244">
        <f>SUM(J8:J72)</f>
        <v>13297.316999999997</v>
      </c>
      <c r="K73" s="243"/>
      <c r="L73" s="244">
        <f>SUM(L8:L72)</f>
        <v>53415.711447402507</v>
      </c>
      <c r="M73" s="245"/>
      <c r="N73" s="244">
        <f>+F73/D73</f>
        <v>0.77953144266337859</v>
      </c>
      <c r="O73" s="243"/>
      <c r="P73" s="244">
        <f>+L73/D73</f>
        <v>13.172801836597413</v>
      </c>
      <c r="Q73" s="116"/>
      <c r="R73" s="123"/>
      <c r="T73" s="122"/>
      <c r="U73" s="122"/>
      <c r="V73" s="122"/>
      <c r="W73" s="264"/>
      <c r="X73" s="264"/>
      <c r="Y73" s="264"/>
      <c r="Z73" s="264"/>
      <c r="AA73" s="264"/>
      <c r="AB73"/>
      <c r="AD73" s="4"/>
      <c r="AE73" s="4"/>
      <c r="AF73" s="4"/>
      <c r="AG73" s="4"/>
      <c r="AH73" s="4"/>
      <c r="AI73" s="4"/>
      <c r="AJ73" s="4"/>
      <c r="AL73" s="4"/>
    </row>
    <row r="74" spans="1:40" ht="13.2" x14ac:dyDescent="0.25">
      <c r="A74" s="123"/>
      <c r="B74" s="134" t="s">
        <v>196</v>
      </c>
      <c r="C74" s="127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W74"/>
      <c r="X74"/>
      <c r="Y74"/>
      <c r="Z74"/>
      <c r="AA74"/>
      <c r="AB74"/>
      <c r="AD74" s="4"/>
      <c r="AE74" s="4"/>
      <c r="AF74" s="4"/>
      <c r="AG74" s="4"/>
      <c r="AH74" s="4"/>
      <c r="AI74" s="4"/>
      <c r="AJ74" s="4"/>
      <c r="AL74" s="4"/>
    </row>
    <row r="75" spans="1:40" ht="13.2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W75"/>
      <c r="X75"/>
      <c r="Y75"/>
      <c r="Z75"/>
      <c r="AA75"/>
      <c r="AB75"/>
    </row>
    <row r="76" spans="1:40" ht="13.2" x14ac:dyDescent="0.25">
      <c r="A76" s="123"/>
      <c r="B76" s="132"/>
      <c r="C76" s="127"/>
      <c r="D76" s="123"/>
      <c r="E76" s="129"/>
      <c r="F76" s="130"/>
      <c r="G76" s="131"/>
      <c r="H76" s="130"/>
      <c r="I76" s="131"/>
      <c r="J76" s="130"/>
      <c r="K76" s="131"/>
      <c r="L76" s="189"/>
      <c r="M76" s="131"/>
      <c r="N76" s="133"/>
      <c r="O76" s="133"/>
      <c r="P76" s="133"/>
      <c r="Q76" s="133"/>
      <c r="R76" s="123"/>
      <c r="W76"/>
      <c r="X76"/>
      <c r="Y76"/>
      <c r="Z76"/>
      <c r="AA76"/>
      <c r="AB76"/>
    </row>
    <row r="77" spans="1:40" ht="13.2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31"/>
      <c r="L77" s="131"/>
      <c r="M77" s="131"/>
      <c r="N77" s="133"/>
      <c r="O77" s="133"/>
      <c r="P77" s="133"/>
      <c r="Q77" s="133"/>
      <c r="R77" s="123"/>
      <c r="W77"/>
      <c r="X77"/>
      <c r="Y77"/>
      <c r="Z77"/>
      <c r="AA77"/>
      <c r="AB77"/>
    </row>
    <row r="78" spans="1:40" ht="13.2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31"/>
      <c r="L78" s="131"/>
      <c r="M78" s="131"/>
      <c r="N78" s="133"/>
      <c r="O78" s="133"/>
      <c r="P78" s="133"/>
      <c r="Q78" s="133"/>
      <c r="R78" s="123"/>
      <c r="W78"/>
      <c r="X78"/>
      <c r="Y78"/>
      <c r="Z78"/>
      <c r="AA78"/>
      <c r="AB78"/>
    </row>
    <row r="79" spans="1:40" ht="13.2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W79"/>
      <c r="X79"/>
      <c r="Y79"/>
      <c r="Z79"/>
      <c r="AA79"/>
      <c r="AB79"/>
    </row>
    <row r="80" spans="1:40" ht="13.2" x14ac:dyDescent="0.25">
      <c r="A80" s="123"/>
      <c r="B80" s="128"/>
      <c r="C80" s="131"/>
      <c r="D80" s="131"/>
      <c r="E80" s="190"/>
      <c r="F80" s="131"/>
      <c r="G80" s="131"/>
      <c r="H80" s="131"/>
      <c r="I80" s="131"/>
      <c r="J80" s="131"/>
      <c r="K80" s="131"/>
      <c r="L80" s="131"/>
      <c r="M80" s="131"/>
      <c r="N80" s="123"/>
      <c r="O80" s="123"/>
      <c r="P80" s="123"/>
      <c r="Q80" s="123"/>
      <c r="R80" s="123"/>
      <c r="W80"/>
      <c r="X80"/>
      <c r="Y80"/>
      <c r="Z80"/>
      <c r="AA80"/>
      <c r="AB80"/>
    </row>
    <row r="81" spans="1:29" ht="13.2" x14ac:dyDescent="0.25">
      <c r="A81" s="123"/>
      <c r="B81" s="128"/>
      <c r="C81" s="131"/>
      <c r="D81" s="131"/>
      <c r="E81" s="190"/>
      <c r="F81" s="131"/>
      <c r="G81" s="131"/>
      <c r="H81" s="131"/>
      <c r="I81" s="131"/>
      <c r="J81" s="131"/>
      <c r="K81" s="131"/>
      <c r="L81" s="131"/>
      <c r="M81" s="131"/>
      <c r="N81" s="123"/>
      <c r="O81" s="123"/>
      <c r="P81" s="123"/>
      <c r="Q81" s="123"/>
      <c r="R81" s="123"/>
      <c r="W81"/>
      <c r="X81"/>
      <c r="Y81"/>
      <c r="Z81"/>
      <c r="AA81"/>
      <c r="AB81"/>
    </row>
    <row r="82" spans="1:29" ht="15.75" customHeight="1" x14ac:dyDescent="0.3">
      <c r="A82" s="123"/>
      <c r="B82" s="128"/>
      <c r="C82" s="131"/>
      <c r="D82" s="131"/>
      <c r="E82" s="190"/>
      <c r="F82" s="131"/>
      <c r="G82" s="131"/>
      <c r="H82" s="131"/>
      <c r="I82" s="131"/>
      <c r="J82" s="131"/>
      <c r="K82" s="131"/>
      <c r="L82" s="131"/>
      <c r="M82" s="131"/>
      <c r="N82" s="123"/>
      <c r="O82" s="123"/>
      <c r="P82" s="123"/>
      <c r="Q82" s="123"/>
      <c r="R82" s="191"/>
      <c r="S82" s="5"/>
      <c r="W82"/>
      <c r="X82"/>
      <c r="Y82"/>
      <c r="Z82"/>
      <c r="AA82"/>
      <c r="AB82"/>
    </row>
    <row r="83" spans="1:29" ht="15.75" customHeight="1" x14ac:dyDescent="0.3">
      <c r="A83" s="123"/>
      <c r="B83" s="128"/>
      <c r="C83" s="131"/>
      <c r="D83" s="131"/>
      <c r="E83" s="190"/>
      <c r="F83" s="131"/>
      <c r="G83" s="131"/>
      <c r="H83" s="131"/>
      <c r="I83" s="131"/>
      <c r="J83" s="131"/>
      <c r="K83" s="131"/>
      <c r="L83" s="131"/>
      <c r="M83" s="131"/>
      <c r="N83" s="123"/>
      <c r="O83" s="123"/>
      <c r="P83" s="123"/>
      <c r="Q83" s="123"/>
      <c r="R83" s="192"/>
      <c r="S83" s="2"/>
      <c r="W83"/>
      <c r="X83"/>
      <c r="Y83"/>
      <c r="Z83"/>
      <c r="AA83"/>
      <c r="AB83"/>
    </row>
    <row r="84" spans="1:29" ht="13.2" x14ac:dyDescent="0.25">
      <c r="A84" s="123"/>
      <c r="B84" s="128"/>
      <c r="C84" s="131"/>
      <c r="D84" s="131"/>
      <c r="E84" s="190"/>
      <c r="F84" s="131"/>
      <c r="G84" s="131"/>
      <c r="H84" s="131"/>
      <c r="I84" s="131"/>
      <c r="J84" s="131"/>
      <c r="K84" s="131"/>
      <c r="L84" s="131"/>
      <c r="M84" s="131"/>
      <c r="N84" s="123"/>
      <c r="O84" s="123"/>
      <c r="P84" s="123"/>
      <c r="Q84" s="123"/>
      <c r="R84" s="123"/>
      <c r="W84"/>
      <c r="X84"/>
      <c r="Y84"/>
      <c r="Z84"/>
      <c r="AA84"/>
      <c r="AB84"/>
    </row>
    <row r="85" spans="1:29" ht="13.2" x14ac:dyDescent="0.25">
      <c r="A85" s="123"/>
      <c r="B85" s="128"/>
      <c r="C85" s="131"/>
      <c r="D85" s="131"/>
      <c r="E85" s="190"/>
      <c r="F85" s="131"/>
      <c r="G85" s="131"/>
      <c r="H85" s="131"/>
      <c r="I85" s="131"/>
      <c r="J85" s="131"/>
      <c r="K85" s="131"/>
      <c r="L85" s="131"/>
      <c r="M85" s="131"/>
      <c r="N85" s="123"/>
      <c r="O85" s="123"/>
      <c r="P85" s="123"/>
      <c r="Q85" s="123"/>
      <c r="R85" s="123"/>
    </row>
    <row r="86" spans="1:29" ht="13.2" x14ac:dyDescent="0.25">
      <c r="A86" s="123"/>
      <c r="B86" s="193"/>
      <c r="C86" s="131"/>
      <c r="D86" s="131"/>
      <c r="E86" s="190"/>
      <c r="F86" s="131"/>
      <c r="G86" s="131"/>
      <c r="H86" s="131"/>
      <c r="I86" s="131"/>
      <c r="J86" s="131"/>
      <c r="K86" s="131"/>
      <c r="L86" s="131"/>
      <c r="M86" s="131"/>
      <c r="N86" s="123"/>
      <c r="O86" s="123"/>
      <c r="P86" s="123"/>
      <c r="Q86" s="123"/>
      <c r="R86" s="123"/>
    </row>
    <row r="87" spans="1:29" ht="13.2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1:29" ht="13.2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U88"/>
    </row>
    <row r="89" spans="1:29" ht="13.2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U89"/>
    </row>
    <row r="90" spans="1:29" ht="15.75" customHeight="1" x14ac:dyDescent="0.3">
      <c r="A90" s="123"/>
      <c r="B90" s="123"/>
      <c r="C90" s="123"/>
      <c r="D90" s="123"/>
      <c r="E90" s="194"/>
      <c r="F90" s="195"/>
      <c r="G90" s="195"/>
      <c r="H90" s="195"/>
      <c r="I90" s="195"/>
      <c r="J90" s="195"/>
      <c r="K90" s="195"/>
      <c r="L90" s="195"/>
      <c r="M90" s="195"/>
      <c r="N90" s="123"/>
      <c r="O90" s="123"/>
      <c r="P90" s="123"/>
      <c r="Q90" s="123"/>
      <c r="R90" s="123"/>
      <c r="U90"/>
      <c r="V90"/>
    </row>
    <row r="91" spans="1:29" ht="13.2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U91"/>
      <c r="V91"/>
    </row>
    <row r="92" spans="1:29" ht="13.2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U92"/>
      <c r="V92"/>
    </row>
    <row r="93" spans="1:29" ht="13.2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U93"/>
      <c r="V93"/>
    </row>
    <row r="94" spans="1:29" ht="13.2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U94"/>
      <c r="V94"/>
    </row>
    <row r="95" spans="1:29" ht="13.2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U95"/>
      <c r="V95"/>
    </row>
    <row r="96" spans="1:29" ht="13.2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U96"/>
      <c r="V96"/>
      <c r="AC96" s="3"/>
    </row>
    <row r="97" spans="1:30" ht="15.75" customHeight="1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 t="s">
        <v>14</v>
      </c>
      <c r="Q97" s="123"/>
      <c r="R97" s="123"/>
      <c r="AC97" s="3"/>
    </row>
    <row r="98" spans="1:30" ht="15.75" customHeight="1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1:30" ht="15.75" customHeight="1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1:30" ht="15.75" customHeight="1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1:30" ht="15.75" customHeight="1" x14ac:dyDescent="0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1:30" ht="15.75" customHeight="1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19"/>
      <c r="AD102" s="119"/>
    </row>
    <row r="103" spans="1:30" ht="15.75" customHeight="1" x14ac:dyDescent="0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19"/>
      <c r="AD103" s="119"/>
    </row>
    <row r="104" spans="1:30" ht="15.75" customHeight="1" x14ac:dyDescent="0.25">
      <c r="A104" s="123"/>
      <c r="B104" s="123"/>
      <c r="C104" s="123"/>
      <c r="D104" s="123"/>
      <c r="E104" s="131"/>
      <c r="F104" s="143"/>
      <c r="G104" s="143"/>
      <c r="H104" s="143"/>
      <c r="I104" s="143"/>
      <c r="J104" s="143"/>
      <c r="K104" s="143"/>
      <c r="L104" s="131"/>
      <c r="M104" s="131"/>
      <c r="N104" s="131"/>
      <c r="O104" s="131"/>
      <c r="P104" s="123"/>
      <c r="Q104" s="123"/>
      <c r="R104" s="123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19"/>
      <c r="AD104" s="119"/>
    </row>
    <row r="105" spans="1:30" ht="15.75" customHeight="1" x14ac:dyDescent="0.25">
      <c r="A105" s="123"/>
      <c r="B105" s="123"/>
      <c r="C105" s="123"/>
      <c r="D105" s="123"/>
      <c r="E105" s="131"/>
      <c r="F105" s="126"/>
      <c r="G105" s="126"/>
      <c r="H105" s="126"/>
      <c r="I105" s="126"/>
      <c r="J105" s="126"/>
      <c r="K105" s="126"/>
      <c r="L105" s="131"/>
      <c r="M105" s="131"/>
      <c r="N105" s="126"/>
      <c r="O105" s="126"/>
      <c r="P105" s="123"/>
      <c r="Q105" s="123"/>
      <c r="R105" s="123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19"/>
      <c r="AD105" s="119"/>
    </row>
    <row r="106" spans="1:30" ht="15.75" customHeight="1" x14ac:dyDescent="0.25">
      <c r="A106" s="123"/>
      <c r="B106" s="123"/>
      <c r="C106" s="123"/>
      <c r="D106" s="123"/>
      <c r="E106" s="131"/>
      <c r="F106" s="126"/>
      <c r="G106" s="126"/>
      <c r="H106" s="126"/>
      <c r="I106" s="126"/>
      <c r="J106" s="126"/>
      <c r="K106" s="126"/>
      <c r="L106" s="131"/>
      <c r="M106" s="131"/>
      <c r="N106" s="126"/>
      <c r="O106" s="126"/>
      <c r="P106" s="123"/>
      <c r="Q106" s="123"/>
      <c r="R106" s="123"/>
      <c r="T106" s="135" t="s">
        <v>280</v>
      </c>
      <c r="U106" s="135" t="s">
        <v>113</v>
      </c>
      <c r="W106" s="135" t="s">
        <v>280</v>
      </c>
      <c r="X106" s="135" t="s">
        <v>34</v>
      </c>
      <c r="Z106" s="135"/>
      <c r="AA106" s="135" t="s">
        <v>280</v>
      </c>
      <c r="AB106" s="135" t="s">
        <v>129</v>
      </c>
      <c r="AC106" s="136">
        <v>7216</v>
      </c>
      <c r="AD106" s="119"/>
    </row>
    <row r="107" spans="1:30" ht="15.75" customHeight="1" x14ac:dyDescent="0.25">
      <c r="A107" s="123"/>
      <c r="B107" s="123"/>
      <c r="C107" s="123"/>
      <c r="D107" s="123"/>
      <c r="E107" s="131"/>
      <c r="F107" s="126"/>
      <c r="G107" s="126"/>
      <c r="H107" s="126"/>
      <c r="I107" s="126"/>
      <c r="J107" s="126"/>
      <c r="K107" s="126"/>
      <c r="L107" s="131"/>
      <c r="M107" s="131"/>
      <c r="N107" s="126"/>
      <c r="O107" s="126"/>
      <c r="P107" s="123"/>
      <c r="Q107" s="123"/>
      <c r="R107" s="123"/>
      <c r="T107" s="137" t="s">
        <v>115</v>
      </c>
      <c r="U107" s="138">
        <v>7.815576923076927</v>
      </c>
      <c r="W107" s="122" t="s">
        <v>124</v>
      </c>
      <c r="X107" s="138">
        <v>34.640697978723402</v>
      </c>
      <c r="Z107" s="137"/>
      <c r="AA107" s="122" t="s">
        <v>121</v>
      </c>
      <c r="AB107" s="139">
        <v>1364</v>
      </c>
      <c r="AC107" s="140">
        <f>+AB107/$AC$106</f>
        <v>0.18902439024390244</v>
      </c>
      <c r="AD107" s="119"/>
    </row>
    <row r="108" spans="1:30" ht="15.75" customHeight="1" x14ac:dyDescent="0.25">
      <c r="A108" s="123"/>
      <c r="B108" s="123"/>
      <c r="C108" s="123"/>
      <c r="D108" s="123"/>
      <c r="E108" s="131"/>
      <c r="F108" s="126"/>
      <c r="G108" s="126"/>
      <c r="H108" s="126"/>
      <c r="I108" s="126"/>
      <c r="J108" s="126"/>
      <c r="K108" s="126"/>
      <c r="L108" s="131"/>
      <c r="M108" s="131"/>
      <c r="N108" s="126"/>
      <c r="O108" s="126"/>
      <c r="P108" s="123"/>
      <c r="Q108" s="123"/>
      <c r="R108" s="123"/>
      <c r="T108" s="137" t="s">
        <v>118</v>
      </c>
      <c r="U108" s="138">
        <v>6.8391129032258045</v>
      </c>
      <c r="W108" s="122" t="s">
        <v>118</v>
      </c>
      <c r="X108" s="138">
        <v>32.128756116935477</v>
      </c>
      <c r="Z108" s="137"/>
      <c r="AA108" s="122" t="s">
        <v>171</v>
      </c>
      <c r="AB108" s="142">
        <v>689</v>
      </c>
      <c r="AC108" s="140">
        <f t="shared" ref="AC108:AC118" si="14">+AB108/$AC$106</f>
        <v>9.5482261640798233E-2</v>
      </c>
      <c r="AD108" s="119"/>
    </row>
    <row r="109" spans="1:30" ht="15.75" customHeight="1" x14ac:dyDescent="0.25">
      <c r="A109" s="123"/>
      <c r="B109" s="123"/>
      <c r="C109" s="123"/>
      <c r="D109" s="123"/>
      <c r="E109" s="131"/>
      <c r="F109" s="126"/>
      <c r="G109" s="126"/>
      <c r="H109" s="126"/>
      <c r="I109" s="126"/>
      <c r="J109" s="126"/>
      <c r="K109" s="126"/>
      <c r="L109" s="131"/>
      <c r="M109" s="131"/>
      <c r="N109" s="126"/>
      <c r="O109" s="126"/>
      <c r="P109" s="123"/>
      <c r="Q109" s="123"/>
      <c r="R109" s="123"/>
      <c r="T109" s="137" t="s">
        <v>124</v>
      </c>
      <c r="U109" s="138">
        <v>6.3829787234042552</v>
      </c>
      <c r="W109" s="122" t="s">
        <v>76</v>
      </c>
      <c r="X109" s="138">
        <v>23.92782368333333</v>
      </c>
      <c r="Z109" s="137"/>
      <c r="AA109" s="122" t="s">
        <v>120</v>
      </c>
      <c r="AB109" s="139">
        <v>660</v>
      </c>
      <c r="AC109" s="140">
        <f t="shared" si="14"/>
        <v>9.1463414634146339E-2</v>
      </c>
      <c r="AD109" s="119"/>
    </row>
    <row r="110" spans="1:30" ht="15.75" customHeight="1" x14ac:dyDescent="0.25">
      <c r="A110" s="123"/>
      <c r="B110" s="123"/>
      <c r="C110" s="123"/>
      <c r="D110" s="123"/>
      <c r="E110" s="131"/>
      <c r="F110" s="126"/>
      <c r="G110" s="126"/>
      <c r="H110" s="126"/>
      <c r="I110" s="126"/>
      <c r="J110" s="126"/>
      <c r="K110" s="126"/>
      <c r="L110" s="131"/>
      <c r="M110" s="131"/>
      <c r="N110" s="126"/>
      <c r="O110" s="126"/>
      <c r="P110" s="123"/>
      <c r="Q110" s="123"/>
      <c r="R110" s="123"/>
      <c r="T110" s="137" t="s">
        <v>117</v>
      </c>
      <c r="U110" s="138">
        <v>5.6198130252100871</v>
      </c>
      <c r="W110" s="122" t="s">
        <v>240</v>
      </c>
      <c r="X110" s="138">
        <v>23.312035833333329</v>
      </c>
      <c r="Z110" s="137"/>
      <c r="AA110" s="122" t="s">
        <v>127</v>
      </c>
      <c r="AB110" s="139">
        <v>574</v>
      </c>
      <c r="AC110" s="140">
        <f t="shared" si="14"/>
        <v>7.9545454545454544E-2</v>
      </c>
      <c r="AD110" s="119"/>
    </row>
    <row r="111" spans="1:30" ht="15.75" customHeight="1" x14ac:dyDescent="0.25">
      <c r="A111" s="123"/>
      <c r="B111" s="123"/>
      <c r="C111" s="123"/>
      <c r="D111" s="123"/>
      <c r="E111" s="131"/>
      <c r="F111" s="126"/>
      <c r="G111" s="126"/>
      <c r="H111" s="126"/>
      <c r="I111" s="126"/>
      <c r="J111" s="126"/>
      <c r="K111" s="126"/>
      <c r="L111" s="131"/>
      <c r="M111" s="131"/>
      <c r="N111" s="126"/>
      <c r="O111" s="126"/>
      <c r="P111" s="123"/>
      <c r="Q111" s="123"/>
      <c r="R111" s="123"/>
      <c r="T111" s="137" t="s">
        <v>84</v>
      </c>
      <c r="U111" s="138">
        <v>4.415909090909091</v>
      </c>
      <c r="W111" s="122" t="s">
        <v>84</v>
      </c>
      <c r="X111" s="138">
        <v>20.962076954545452</v>
      </c>
      <c r="Z111" s="137"/>
      <c r="AA111" s="122" t="s">
        <v>117</v>
      </c>
      <c r="AB111" s="142">
        <v>476</v>
      </c>
      <c r="AC111" s="140">
        <f t="shared" si="14"/>
        <v>6.5964523281596452E-2</v>
      </c>
      <c r="AD111" s="119"/>
    </row>
    <row r="112" spans="1:30" ht="15.75" customHeight="1" x14ac:dyDescent="0.25">
      <c r="A112" s="123"/>
      <c r="B112" s="123"/>
      <c r="C112" s="123"/>
      <c r="D112" s="123"/>
      <c r="E112" s="131"/>
      <c r="F112" s="126"/>
      <c r="G112" s="126"/>
      <c r="H112" s="126"/>
      <c r="I112" s="126"/>
      <c r="J112" s="126"/>
      <c r="K112" s="126"/>
      <c r="L112" s="131"/>
      <c r="M112" s="131"/>
      <c r="N112" s="126"/>
      <c r="O112" s="126"/>
      <c r="P112" s="123"/>
      <c r="Q112" s="123"/>
      <c r="R112" s="123"/>
      <c r="T112" s="141" t="s">
        <v>119</v>
      </c>
      <c r="U112" s="138">
        <v>3.9285714285714293</v>
      </c>
      <c r="W112" s="122" t="s">
        <v>78</v>
      </c>
      <c r="X112" s="138">
        <v>20.440539076923073</v>
      </c>
      <c r="Z112" s="141"/>
      <c r="AA112" s="122" t="s">
        <v>175</v>
      </c>
      <c r="AB112" s="139">
        <v>361</v>
      </c>
      <c r="AC112" s="140">
        <f t="shared" si="14"/>
        <v>5.002771618625277E-2</v>
      </c>
      <c r="AD112" s="119"/>
    </row>
    <row r="113" spans="1:30" ht="15.75" customHeight="1" x14ac:dyDescent="0.25">
      <c r="A113" s="123"/>
      <c r="B113" s="123"/>
      <c r="C113" s="123"/>
      <c r="D113" s="123"/>
      <c r="E113" s="131"/>
      <c r="F113" s="126"/>
      <c r="G113" s="126"/>
      <c r="H113" s="126"/>
      <c r="I113" s="126"/>
      <c r="J113" s="126"/>
      <c r="K113" s="126"/>
      <c r="L113" s="131"/>
      <c r="M113" s="131"/>
      <c r="N113" s="126"/>
      <c r="O113" s="126"/>
      <c r="P113" s="123"/>
      <c r="Q113" s="123"/>
      <c r="R113" s="123"/>
      <c r="T113" s="137" t="s">
        <v>256</v>
      </c>
      <c r="U113" s="138">
        <v>3.8703999999999996</v>
      </c>
      <c r="W113" s="122" t="s">
        <v>119</v>
      </c>
      <c r="X113" s="138">
        <v>16.093441071428568</v>
      </c>
      <c r="Z113" s="137"/>
      <c r="AA113" s="122" t="s">
        <v>76</v>
      </c>
      <c r="AB113" s="142">
        <v>300</v>
      </c>
      <c r="AC113" s="140">
        <f t="shared" si="14"/>
        <v>4.1574279379157426E-2</v>
      </c>
      <c r="AD113" s="119"/>
    </row>
    <row r="114" spans="1:30" ht="15.75" customHeight="1" x14ac:dyDescent="0.25">
      <c r="A114" s="123"/>
      <c r="B114" s="123"/>
      <c r="C114" s="123"/>
      <c r="D114" s="123"/>
      <c r="E114" s="131"/>
      <c r="F114" s="126"/>
      <c r="G114" s="126"/>
      <c r="H114" s="126"/>
      <c r="I114" s="126"/>
      <c r="J114" s="126"/>
      <c r="K114" s="126"/>
      <c r="L114" s="131"/>
      <c r="M114" s="131"/>
      <c r="N114" s="126"/>
      <c r="O114" s="126"/>
      <c r="P114" s="123"/>
      <c r="Q114" s="123"/>
      <c r="R114" s="123"/>
      <c r="T114" s="137" t="s">
        <v>76</v>
      </c>
      <c r="U114" s="138">
        <v>3.4234666666666689</v>
      </c>
      <c r="W114" s="122" t="s">
        <v>256</v>
      </c>
      <c r="X114" s="138">
        <v>15.87465244</v>
      </c>
      <c r="Z114" s="137"/>
      <c r="AA114" s="122" t="s">
        <v>116</v>
      </c>
      <c r="AB114" s="139">
        <v>249</v>
      </c>
      <c r="AC114" s="140">
        <f t="shared" si="14"/>
        <v>3.4506651884700666E-2</v>
      </c>
      <c r="AD114" s="119"/>
    </row>
    <row r="115" spans="1:30" ht="15.75" customHeight="1" x14ac:dyDescent="0.25">
      <c r="A115" s="123"/>
      <c r="B115" s="123"/>
      <c r="C115" s="123"/>
      <c r="D115" s="123"/>
      <c r="E115" s="131"/>
      <c r="F115" s="126"/>
      <c r="G115" s="126"/>
      <c r="H115" s="126"/>
      <c r="I115" s="126"/>
      <c r="J115" s="126"/>
      <c r="K115" s="126"/>
      <c r="L115" s="131"/>
      <c r="M115" s="131"/>
      <c r="N115" s="126"/>
      <c r="O115" s="126"/>
      <c r="P115" s="123"/>
      <c r="Q115" s="123"/>
      <c r="R115" s="131"/>
      <c r="T115" s="141" t="s">
        <v>240</v>
      </c>
      <c r="U115" s="138">
        <v>3.2804999999999982</v>
      </c>
      <c r="W115" s="122" t="s">
        <v>117</v>
      </c>
      <c r="X115" s="138">
        <v>13.873396025210088</v>
      </c>
      <c r="Z115" s="137"/>
      <c r="AA115" s="122" t="s">
        <v>118</v>
      </c>
      <c r="AB115" s="139">
        <v>248</v>
      </c>
      <c r="AC115" s="140">
        <f t="shared" si="14"/>
        <v>3.4368070953436809E-2</v>
      </c>
      <c r="AD115" s="119"/>
    </row>
    <row r="116" spans="1:30" ht="15.75" customHeight="1" x14ac:dyDescent="0.25">
      <c r="A116" s="123"/>
      <c r="B116" s="123"/>
      <c r="C116" s="123"/>
      <c r="D116" s="123"/>
      <c r="E116" s="131"/>
      <c r="F116" s="126"/>
      <c r="G116" s="126"/>
      <c r="H116" s="126"/>
      <c r="I116" s="126"/>
      <c r="J116" s="126"/>
      <c r="K116" s="126"/>
      <c r="L116" s="131"/>
      <c r="M116" s="131"/>
      <c r="N116" s="126"/>
      <c r="O116" s="126"/>
      <c r="P116" s="123"/>
      <c r="Q116" s="123"/>
      <c r="R116" s="131"/>
      <c r="T116" s="137" t="s">
        <v>78</v>
      </c>
      <c r="U116" s="138">
        <v>2.9953846153846166</v>
      </c>
      <c r="W116" s="122" t="s">
        <v>193</v>
      </c>
      <c r="X116" s="138">
        <v>13.509763825806447</v>
      </c>
      <c r="Z116" s="137"/>
      <c r="AA116" s="122" t="s">
        <v>122</v>
      </c>
      <c r="AB116" s="139">
        <v>245</v>
      </c>
      <c r="AC116" s="140">
        <f t="shared" si="14"/>
        <v>3.3952328159645231E-2</v>
      </c>
      <c r="AD116" s="119"/>
    </row>
    <row r="117" spans="1:30" ht="15.75" customHeight="1" x14ac:dyDescent="0.25">
      <c r="A117" s="123"/>
      <c r="B117" s="123"/>
      <c r="C117" s="123"/>
      <c r="D117" s="123"/>
      <c r="E117" s="131"/>
      <c r="F117" s="126"/>
      <c r="G117" s="126"/>
      <c r="H117" s="126"/>
      <c r="I117" s="126"/>
      <c r="J117" s="126"/>
      <c r="K117" s="126"/>
      <c r="L117" s="131"/>
      <c r="M117" s="131"/>
      <c r="N117" s="126"/>
      <c r="O117" s="126"/>
      <c r="P117" s="123"/>
      <c r="Q117" s="123"/>
      <c r="R117" s="131"/>
      <c r="T117" s="137" t="s">
        <v>195</v>
      </c>
      <c r="U117" s="138">
        <v>2.9453750000000012</v>
      </c>
      <c r="W117" s="122" t="s">
        <v>126</v>
      </c>
      <c r="X117" s="138">
        <v>11.732401790000001</v>
      </c>
      <c r="Z117" s="137"/>
      <c r="AA117" s="122" t="s">
        <v>11</v>
      </c>
      <c r="AB117" s="142">
        <v>159</v>
      </c>
      <c r="AC117" s="140">
        <f t="shared" si="14"/>
        <v>2.2034368070953436E-2</v>
      </c>
      <c r="AD117" s="119"/>
    </row>
    <row r="118" spans="1:30" ht="15.75" customHeight="1" x14ac:dyDescent="0.25">
      <c r="A118" s="123"/>
      <c r="B118" s="123"/>
      <c r="C118" s="123"/>
      <c r="D118" s="123"/>
      <c r="E118" s="131"/>
      <c r="F118" s="126"/>
      <c r="G118" s="126"/>
      <c r="H118" s="126"/>
      <c r="I118" s="126"/>
      <c r="J118" s="126"/>
      <c r="K118" s="126"/>
      <c r="L118" s="131"/>
      <c r="M118" s="131"/>
      <c r="N118" s="126"/>
      <c r="O118" s="126"/>
      <c r="P118" s="123"/>
      <c r="Q118" s="123"/>
      <c r="R118" s="131"/>
      <c r="T118" s="137" t="s">
        <v>274</v>
      </c>
      <c r="U118" s="138">
        <v>2.8571428571428572</v>
      </c>
      <c r="W118" s="122" t="s">
        <v>269</v>
      </c>
      <c r="X118" s="138">
        <v>10.670329846153846</v>
      </c>
      <c r="Y118" s="119"/>
      <c r="Z118" s="119"/>
      <c r="AA118" s="119" t="s">
        <v>193</v>
      </c>
      <c r="AB118" s="119">
        <v>155</v>
      </c>
      <c r="AC118" s="140">
        <f t="shared" si="14"/>
        <v>2.1480044345898005E-2</v>
      </c>
      <c r="AD118" s="119"/>
    </row>
    <row r="119" spans="1:30" ht="15.75" customHeight="1" x14ac:dyDescent="0.25">
      <c r="A119" s="123"/>
      <c r="B119" s="123"/>
      <c r="C119" s="123"/>
      <c r="D119" s="123"/>
      <c r="E119" s="131"/>
      <c r="F119" s="126"/>
      <c r="G119" s="126"/>
      <c r="H119" s="126"/>
      <c r="I119" s="126"/>
      <c r="J119" s="126"/>
      <c r="K119" s="126"/>
      <c r="L119" s="131"/>
      <c r="M119" s="131"/>
      <c r="N119" s="126"/>
      <c r="O119" s="126"/>
      <c r="P119" s="123"/>
      <c r="Q119" s="123"/>
      <c r="R119" s="131"/>
      <c r="T119" s="137" t="s">
        <v>278</v>
      </c>
      <c r="U119" s="138">
        <v>2.8571428571428572</v>
      </c>
      <c r="W119" s="122" t="s">
        <v>257</v>
      </c>
      <c r="X119" s="138">
        <v>9.660048999999999</v>
      </c>
      <c r="Y119" s="119"/>
      <c r="Z119" s="119"/>
      <c r="AA119" s="119"/>
      <c r="AB119" s="119"/>
      <c r="AC119" s="119"/>
      <c r="AD119" s="119"/>
    </row>
    <row r="120" spans="1:30" ht="15.75" customHeight="1" x14ac:dyDescent="0.25">
      <c r="A120" s="123"/>
      <c r="B120" s="123"/>
      <c r="C120" s="123"/>
      <c r="D120" s="123"/>
      <c r="E120" s="131"/>
      <c r="F120" s="126"/>
      <c r="G120" s="126"/>
      <c r="H120" s="126"/>
      <c r="I120" s="126"/>
      <c r="J120" s="126"/>
      <c r="K120" s="126"/>
      <c r="L120" s="131"/>
      <c r="M120" s="131"/>
      <c r="N120" s="126"/>
      <c r="O120" s="126"/>
      <c r="P120" s="123"/>
      <c r="Q120" s="123"/>
      <c r="R120" s="131"/>
      <c r="T120" s="141" t="s">
        <v>273</v>
      </c>
      <c r="U120" s="138">
        <v>2.2857142857142856</v>
      </c>
      <c r="W120" s="122" t="s">
        <v>252</v>
      </c>
      <c r="X120" s="138">
        <v>9.2897351481481447</v>
      </c>
      <c r="Y120" s="119"/>
      <c r="Z120" s="119"/>
      <c r="AA120" s="119"/>
      <c r="AB120" s="119"/>
      <c r="AC120" s="119"/>
      <c r="AD120" s="119"/>
    </row>
    <row r="121" spans="1:30" ht="15.75" customHeight="1" x14ac:dyDescent="0.25">
      <c r="A121" s="123"/>
      <c r="B121" s="123"/>
      <c r="C121" s="123"/>
      <c r="D121" s="123"/>
      <c r="E121" s="123"/>
      <c r="F121" s="131"/>
      <c r="G121" s="131"/>
      <c r="H121" s="131"/>
      <c r="I121" s="131"/>
      <c r="J121" s="131"/>
      <c r="K121" s="131"/>
      <c r="L121" s="144"/>
      <c r="M121" s="131"/>
      <c r="N121" s="131"/>
      <c r="O121" s="131"/>
      <c r="P121" s="131"/>
      <c r="Q121" s="131"/>
      <c r="R121" s="131"/>
      <c r="T121" s="122"/>
      <c r="U121" s="122"/>
      <c r="V121" s="122"/>
      <c r="W121" s="122"/>
      <c r="X121" s="122"/>
      <c r="Y121" s="119"/>
      <c r="Z121" s="119"/>
      <c r="AA121" s="119"/>
      <c r="AB121" s="119"/>
      <c r="AC121" s="119"/>
      <c r="AD121" s="119"/>
    </row>
    <row r="122" spans="1:30" ht="15.75" customHeight="1" x14ac:dyDescent="0.25">
      <c r="A122" s="123"/>
      <c r="B122" s="123"/>
      <c r="C122" s="123"/>
      <c r="D122" s="123"/>
      <c r="E122" s="123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T122" s="122"/>
      <c r="U122" s="122"/>
      <c r="V122" s="122"/>
      <c r="W122" s="122"/>
      <c r="X122" s="122"/>
      <c r="Y122" s="119"/>
      <c r="Z122" s="119"/>
      <c r="AA122" s="119"/>
      <c r="AB122" s="119"/>
      <c r="AC122" s="119"/>
      <c r="AD122" s="119"/>
    </row>
    <row r="123" spans="1:30" ht="15.75" customHeight="1" x14ac:dyDescent="0.25">
      <c r="A123" s="123"/>
      <c r="B123" s="123"/>
      <c r="C123" s="123"/>
      <c r="D123" s="123"/>
      <c r="E123" s="123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Y123"/>
      <c r="Z123"/>
      <c r="AA123"/>
      <c r="AB123"/>
    </row>
    <row r="124" spans="1:30" ht="15.75" customHeight="1" x14ac:dyDescent="0.25">
      <c r="A124" s="123"/>
      <c r="B124" s="123"/>
      <c r="C124" s="123"/>
      <c r="D124" s="123"/>
      <c r="E124" s="123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23"/>
      <c r="T124"/>
      <c r="U124"/>
      <c r="V124"/>
      <c r="W124"/>
      <c r="X124"/>
      <c r="Y124"/>
      <c r="Z124"/>
      <c r="AA124"/>
      <c r="AB124"/>
    </row>
    <row r="125" spans="1:30" ht="15.75" customHeight="1" x14ac:dyDescent="0.25">
      <c r="A125" s="123"/>
      <c r="B125" s="123"/>
      <c r="C125" s="123"/>
      <c r="D125" s="123"/>
      <c r="E125" s="123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23"/>
      <c r="T125"/>
      <c r="U125"/>
      <c r="V125"/>
      <c r="W125"/>
      <c r="X125"/>
      <c r="Y125"/>
      <c r="Z125"/>
      <c r="AA125"/>
      <c r="AB125"/>
    </row>
    <row r="126" spans="1:30" ht="15.75" customHeight="1" x14ac:dyDescent="0.25">
      <c r="A126" s="123"/>
      <c r="B126" s="123"/>
      <c r="C126" s="123"/>
      <c r="D126" s="123"/>
      <c r="E126" s="123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23"/>
      <c r="T126"/>
      <c r="U126"/>
      <c r="V126"/>
      <c r="W126"/>
      <c r="X126"/>
      <c r="Y126"/>
      <c r="Z126"/>
      <c r="AA126"/>
      <c r="AB126"/>
    </row>
    <row r="127" spans="1:30" ht="15.75" customHeight="1" x14ac:dyDescent="0.25">
      <c r="A127" s="123"/>
      <c r="B127" s="123"/>
      <c r="C127" s="123"/>
      <c r="D127" s="123"/>
      <c r="E127" s="123"/>
      <c r="F127" s="131"/>
      <c r="G127" s="131"/>
      <c r="H127" s="131"/>
      <c r="I127" s="131"/>
      <c r="J127" s="131"/>
      <c r="K127" s="131"/>
      <c r="L127" s="144"/>
      <c r="M127" s="131"/>
      <c r="N127" s="131"/>
      <c r="O127" s="131"/>
      <c r="P127" s="131"/>
      <c r="Q127" s="131"/>
      <c r="R127" s="123"/>
      <c r="T127"/>
      <c r="U127"/>
      <c r="V127"/>
      <c r="W127"/>
      <c r="X127"/>
      <c r="Y127"/>
      <c r="Z127"/>
      <c r="AA127"/>
      <c r="AB127"/>
    </row>
    <row r="128" spans="1:30" ht="15.75" customHeight="1" x14ac:dyDescent="0.25">
      <c r="A128" s="123"/>
      <c r="B128" s="123"/>
      <c r="C128" s="123"/>
      <c r="D128" s="123"/>
      <c r="E128" s="123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23"/>
      <c r="T128"/>
      <c r="U128"/>
      <c r="V128"/>
      <c r="W128"/>
      <c r="X128"/>
      <c r="Y128"/>
      <c r="Z128"/>
      <c r="AA128"/>
      <c r="AB128"/>
    </row>
    <row r="129" spans="1:28" ht="15.75" customHeight="1" x14ac:dyDescent="0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T129"/>
      <c r="U129"/>
      <c r="V129"/>
      <c r="W129"/>
      <c r="X129"/>
      <c r="Y129"/>
      <c r="Z129"/>
      <c r="AA129"/>
      <c r="AB129"/>
    </row>
    <row r="130" spans="1:28" ht="15.75" customHeight="1" x14ac:dyDescent="0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T130"/>
      <c r="U130"/>
      <c r="V130"/>
      <c r="W130"/>
      <c r="X130"/>
      <c r="Y130"/>
      <c r="Z130"/>
      <c r="AA130"/>
      <c r="AB130"/>
    </row>
    <row r="131" spans="1:28" ht="15.75" customHeight="1" x14ac:dyDescent="0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T131"/>
      <c r="U131"/>
      <c r="V131"/>
      <c r="W131"/>
      <c r="X131"/>
      <c r="Y131"/>
      <c r="Z131"/>
      <c r="AA131"/>
      <c r="AB131"/>
    </row>
    <row r="132" spans="1:28" ht="15.75" customHeight="1" x14ac:dyDescent="0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T132"/>
      <c r="U132"/>
      <c r="V132"/>
      <c r="W132"/>
      <c r="X132"/>
      <c r="Y132"/>
      <c r="Z132"/>
      <c r="AA132"/>
      <c r="AB132"/>
    </row>
    <row r="133" spans="1:28" ht="15.75" customHeight="1" x14ac:dyDescent="0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T133"/>
      <c r="U133"/>
      <c r="V133"/>
      <c r="W133"/>
      <c r="X133"/>
      <c r="Y133"/>
      <c r="Z133"/>
      <c r="AA133"/>
      <c r="AB133"/>
    </row>
    <row r="134" spans="1:28" ht="15.75" customHeight="1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T134"/>
      <c r="U134"/>
      <c r="V134"/>
      <c r="W134"/>
      <c r="X134"/>
      <c r="Y134"/>
      <c r="Z134"/>
      <c r="AA134"/>
      <c r="AB134"/>
    </row>
    <row r="135" spans="1:28" ht="15.75" customHeight="1" x14ac:dyDescent="0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T135"/>
      <c r="U135"/>
      <c r="V135"/>
      <c r="W135"/>
      <c r="X135"/>
      <c r="Y135"/>
      <c r="Z135"/>
      <c r="AA135"/>
      <c r="AB135"/>
    </row>
    <row r="136" spans="1:28" ht="15.75" customHeight="1" x14ac:dyDescent="0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T136"/>
      <c r="U136"/>
      <c r="V136"/>
      <c r="W136"/>
      <c r="X136"/>
      <c r="Y136"/>
      <c r="Z136"/>
      <c r="AA136"/>
      <c r="AB136"/>
    </row>
    <row r="137" spans="1:28" ht="15.75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T137"/>
      <c r="U137"/>
      <c r="V137"/>
      <c r="W137"/>
      <c r="X137"/>
      <c r="Y137"/>
      <c r="Z137"/>
      <c r="AA137"/>
      <c r="AB137"/>
    </row>
    <row r="138" spans="1:28" ht="15.75" customHeight="1" x14ac:dyDescent="0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T138"/>
      <c r="U138"/>
      <c r="V138"/>
      <c r="W138"/>
      <c r="X138"/>
      <c r="Y138"/>
      <c r="Z138"/>
      <c r="AA138"/>
      <c r="AB138"/>
    </row>
    <row r="139" spans="1:28" ht="15.75" customHeight="1" x14ac:dyDescent="0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T139"/>
      <c r="U139"/>
      <c r="V139"/>
      <c r="W139"/>
      <c r="X139"/>
      <c r="Y139"/>
      <c r="Z139"/>
      <c r="AA139"/>
      <c r="AB139"/>
    </row>
    <row r="140" spans="1:28" ht="15.75" customHeight="1" x14ac:dyDescent="0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T140"/>
      <c r="U140"/>
      <c r="V140"/>
      <c r="W140"/>
      <c r="X140"/>
      <c r="Y140"/>
      <c r="Z140"/>
      <c r="AA140"/>
      <c r="AB140"/>
    </row>
    <row r="141" spans="1:28" ht="15.75" customHeight="1" x14ac:dyDescent="0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T141"/>
      <c r="U141"/>
      <c r="V141"/>
      <c r="W141"/>
      <c r="X141"/>
      <c r="Y141"/>
      <c r="Z141"/>
      <c r="AA141"/>
      <c r="AB141"/>
    </row>
    <row r="142" spans="1:28" ht="15.75" customHeight="1" x14ac:dyDescent="0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T142"/>
      <c r="U142"/>
      <c r="V142"/>
      <c r="W142"/>
      <c r="X142"/>
      <c r="Y142"/>
      <c r="Z142"/>
      <c r="AA142"/>
      <c r="AB142"/>
    </row>
    <row r="143" spans="1:28" ht="15.75" customHeight="1" x14ac:dyDescent="0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T143"/>
      <c r="U143"/>
      <c r="V143"/>
      <c r="W143"/>
      <c r="X143"/>
      <c r="Y143"/>
      <c r="Z143"/>
      <c r="AA143"/>
      <c r="AB143"/>
    </row>
    <row r="144" spans="1:28" ht="15.75" customHeight="1" x14ac:dyDescent="0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T144"/>
      <c r="U144"/>
      <c r="V144"/>
      <c r="W144"/>
      <c r="X144"/>
      <c r="Y144"/>
      <c r="Z144"/>
      <c r="AA144"/>
      <c r="AB144"/>
    </row>
    <row r="145" spans="1:28" ht="15.75" customHeight="1" x14ac:dyDescent="0.2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T145"/>
      <c r="U145"/>
      <c r="V145"/>
      <c r="W145"/>
      <c r="X145"/>
      <c r="Y145"/>
      <c r="Z145"/>
      <c r="AA145"/>
      <c r="AB145"/>
    </row>
    <row r="146" spans="1:28" ht="15.75" customHeight="1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T146"/>
      <c r="U146"/>
      <c r="V146"/>
      <c r="W146"/>
      <c r="X146"/>
      <c r="Y146"/>
      <c r="Z146"/>
      <c r="AA146"/>
      <c r="AB146"/>
    </row>
    <row r="147" spans="1:28" ht="15.75" customHeight="1" x14ac:dyDescent="0.2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T147"/>
      <c r="U147"/>
      <c r="V147"/>
      <c r="W147"/>
      <c r="X147"/>
      <c r="Y147"/>
      <c r="Z147"/>
      <c r="AA147"/>
      <c r="AB147"/>
    </row>
    <row r="148" spans="1:28" ht="15.75" customHeight="1" x14ac:dyDescent="0.2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T148"/>
      <c r="U148"/>
      <c r="V148"/>
      <c r="W148"/>
      <c r="X148"/>
      <c r="Y148"/>
      <c r="Z148"/>
      <c r="AA148"/>
      <c r="AB148"/>
    </row>
    <row r="149" spans="1:28" ht="15.75" customHeight="1" x14ac:dyDescent="0.2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T149"/>
      <c r="U149"/>
      <c r="V149"/>
      <c r="W149"/>
      <c r="X149"/>
      <c r="Y149"/>
      <c r="Z149"/>
      <c r="AA149"/>
      <c r="AB149"/>
    </row>
    <row r="150" spans="1:28" ht="15.75" customHeight="1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T150"/>
      <c r="U150"/>
      <c r="V150"/>
      <c r="W150"/>
      <c r="X150"/>
      <c r="Y150"/>
      <c r="Z150"/>
      <c r="AA150"/>
      <c r="AB150"/>
    </row>
    <row r="151" spans="1:28" ht="15.75" customHeight="1" x14ac:dyDescent="0.2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T151"/>
      <c r="U151"/>
      <c r="V151"/>
      <c r="W151"/>
      <c r="X151"/>
      <c r="Y151"/>
      <c r="Z151"/>
      <c r="AA151"/>
      <c r="AB151"/>
    </row>
    <row r="152" spans="1:28" ht="15.75" customHeight="1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T152"/>
      <c r="U152"/>
      <c r="V152"/>
      <c r="W152"/>
      <c r="X152"/>
      <c r="Y152"/>
      <c r="Z152"/>
      <c r="AA152"/>
      <c r="AB152"/>
    </row>
    <row r="153" spans="1:28" ht="15.75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T153"/>
      <c r="U153"/>
      <c r="V153"/>
      <c r="W153"/>
      <c r="X153"/>
      <c r="Y153"/>
      <c r="Z153"/>
      <c r="AA153"/>
      <c r="AB153"/>
    </row>
    <row r="154" spans="1:28" ht="15.75" customHeight="1" x14ac:dyDescent="0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T154"/>
      <c r="U154"/>
      <c r="V154"/>
      <c r="W154"/>
      <c r="X154"/>
    </row>
    <row r="155" spans="1:28" ht="15.75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T155"/>
      <c r="U155"/>
      <c r="V155"/>
      <c r="W155"/>
      <c r="X155"/>
    </row>
    <row r="156" spans="1:28" ht="15.75" customHeight="1" x14ac:dyDescent="0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T156"/>
      <c r="U156"/>
      <c r="V156"/>
      <c r="W156"/>
      <c r="X156"/>
    </row>
    <row r="157" spans="1:28" ht="15.75" customHeight="1" x14ac:dyDescent="0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T157"/>
      <c r="U157"/>
      <c r="V157"/>
      <c r="W157"/>
      <c r="X157"/>
    </row>
    <row r="158" spans="1:28" ht="15.75" customHeight="1" x14ac:dyDescent="0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T158"/>
      <c r="U158"/>
      <c r="V158"/>
      <c r="W158"/>
      <c r="X158"/>
    </row>
    <row r="159" spans="1:28" ht="15.75" customHeight="1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T159"/>
      <c r="U159"/>
      <c r="V159"/>
      <c r="W159"/>
      <c r="X159"/>
    </row>
    <row r="160" spans="1:28" ht="15.75" customHeight="1" x14ac:dyDescent="0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T160"/>
      <c r="U160"/>
      <c r="V160"/>
      <c r="W160"/>
      <c r="X160"/>
    </row>
    <row r="161" spans="1:24" ht="15.75" customHeight="1" x14ac:dyDescent="0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T161"/>
      <c r="U161"/>
      <c r="V161"/>
      <c r="W161"/>
      <c r="X161"/>
    </row>
    <row r="162" spans="1:24" ht="15.75" customHeight="1" x14ac:dyDescent="0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T162"/>
      <c r="U162"/>
      <c r="V162"/>
      <c r="W162"/>
      <c r="X162"/>
    </row>
    <row r="163" spans="1:24" ht="15.75" customHeight="1" x14ac:dyDescent="0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T163"/>
      <c r="U163"/>
      <c r="V163"/>
      <c r="W163"/>
      <c r="X163"/>
    </row>
    <row r="164" spans="1:24" ht="15.75" customHeight="1" x14ac:dyDescent="0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T164"/>
      <c r="U164"/>
      <c r="V164"/>
      <c r="W164"/>
      <c r="X164"/>
    </row>
    <row r="165" spans="1:24" ht="15.75" customHeight="1" x14ac:dyDescent="0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T165"/>
      <c r="U165"/>
      <c r="V165"/>
      <c r="W165"/>
      <c r="X165"/>
    </row>
    <row r="166" spans="1:24" ht="15.75" customHeight="1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T166"/>
      <c r="U166"/>
      <c r="V166"/>
      <c r="W166"/>
      <c r="X166"/>
    </row>
    <row r="167" spans="1:24" ht="15.75" customHeight="1" x14ac:dyDescent="0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T167"/>
      <c r="U167"/>
      <c r="V167"/>
      <c r="W167"/>
      <c r="X167"/>
    </row>
    <row r="168" spans="1:24" ht="15.75" customHeight="1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T168"/>
      <c r="U168"/>
      <c r="V168"/>
      <c r="W168"/>
      <c r="X168"/>
    </row>
    <row r="169" spans="1:24" ht="15.75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T169"/>
      <c r="U169"/>
      <c r="V169"/>
      <c r="W169"/>
      <c r="X169"/>
    </row>
    <row r="170" spans="1:24" ht="15.75" customHeight="1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T170"/>
      <c r="U170"/>
      <c r="V170"/>
      <c r="W170"/>
      <c r="X170"/>
    </row>
    <row r="171" spans="1:24" ht="15.75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T171"/>
      <c r="U171"/>
      <c r="V171"/>
      <c r="W171"/>
      <c r="X171"/>
    </row>
    <row r="172" spans="1:24" ht="15.75" customHeight="1" x14ac:dyDescent="0.2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T172"/>
      <c r="U172"/>
      <c r="V172"/>
      <c r="W172"/>
      <c r="X172"/>
    </row>
    <row r="173" spans="1:24" ht="15.75" customHeight="1" x14ac:dyDescent="0.2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T173"/>
      <c r="U173"/>
      <c r="V173"/>
      <c r="W173"/>
      <c r="X173"/>
    </row>
    <row r="174" spans="1:24" ht="15.75" customHeight="1" x14ac:dyDescent="0.2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T174"/>
      <c r="U174"/>
      <c r="V174"/>
      <c r="W174"/>
      <c r="X174"/>
    </row>
    <row r="175" spans="1:24" ht="15.75" customHeight="1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T175"/>
      <c r="U175"/>
      <c r="V175"/>
      <c r="W175"/>
      <c r="X175"/>
    </row>
    <row r="176" spans="1:24" ht="15.75" customHeight="1" x14ac:dyDescent="0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T176"/>
      <c r="U176"/>
    </row>
    <row r="177" spans="1:21" ht="15.75" customHeight="1" x14ac:dyDescent="0.2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T177"/>
      <c r="U177"/>
    </row>
    <row r="178" spans="1:21" ht="15.75" customHeight="1" x14ac:dyDescent="0.25">
      <c r="T178"/>
      <c r="U178"/>
    </row>
    <row r="179" spans="1:21" ht="15.75" customHeight="1" x14ac:dyDescent="0.25">
      <c r="T179"/>
      <c r="U179"/>
    </row>
    <row r="180" spans="1:21" ht="15.75" customHeight="1" x14ac:dyDescent="0.25">
      <c r="T180"/>
      <c r="U180"/>
    </row>
    <row r="181" spans="1:21" ht="15.75" customHeight="1" x14ac:dyDescent="0.25">
      <c r="T181"/>
      <c r="U181"/>
    </row>
    <row r="182" spans="1:21" ht="15.75" customHeight="1" x14ac:dyDescent="0.25">
      <c r="T182"/>
      <c r="U182"/>
    </row>
    <row r="183" spans="1:21" ht="15.75" customHeight="1" x14ac:dyDescent="0.25">
      <c r="T183"/>
      <c r="U183"/>
    </row>
    <row r="184" spans="1:21" ht="15.75" customHeight="1" x14ac:dyDescent="0.25">
      <c r="T184"/>
      <c r="U184"/>
    </row>
    <row r="185" spans="1:21" ht="15.75" customHeight="1" x14ac:dyDescent="0.25">
      <c r="T185"/>
      <c r="U185"/>
    </row>
    <row r="186" spans="1:21" ht="15.75" customHeight="1" x14ac:dyDescent="0.25">
      <c r="T186"/>
      <c r="U186"/>
    </row>
    <row r="187" spans="1:21" ht="15.75" customHeight="1" x14ac:dyDescent="0.25">
      <c r="T187"/>
      <c r="U187"/>
    </row>
    <row r="188" spans="1:21" ht="15.75" customHeight="1" x14ac:dyDescent="0.25">
      <c r="T188"/>
      <c r="U188"/>
    </row>
    <row r="189" spans="1:21" ht="15.75" customHeight="1" x14ac:dyDescent="0.25">
      <c r="T189"/>
      <c r="U189"/>
    </row>
    <row r="190" spans="1:21" ht="15.75" customHeight="1" x14ac:dyDescent="0.25">
      <c r="T190"/>
      <c r="U190"/>
    </row>
    <row r="191" spans="1:21" ht="15.75" customHeight="1" x14ac:dyDescent="0.25">
      <c r="T191"/>
      <c r="U191"/>
    </row>
    <row r="192" spans="1:21" ht="15.75" customHeight="1" x14ac:dyDescent="0.25">
      <c r="T192"/>
      <c r="U192"/>
    </row>
    <row r="193" spans="20:21" ht="15.75" customHeight="1" x14ac:dyDescent="0.25">
      <c r="T193"/>
      <c r="U193"/>
    </row>
    <row r="194" spans="20:21" ht="15.75" customHeight="1" x14ac:dyDescent="0.25">
      <c r="T194"/>
      <c r="U194"/>
    </row>
    <row r="195" spans="20:21" ht="15.75" customHeight="1" x14ac:dyDescent="0.25">
      <c r="T195"/>
      <c r="U195"/>
    </row>
    <row r="196" spans="20:21" ht="15.75" customHeight="1" x14ac:dyDescent="0.25">
      <c r="T196"/>
      <c r="U196"/>
    </row>
    <row r="197" spans="20:21" ht="15.75" customHeight="1" x14ac:dyDescent="0.25">
      <c r="T197"/>
      <c r="U197"/>
    </row>
    <row r="198" spans="20:21" ht="15.75" customHeight="1" x14ac:dyDescent="0.25">
      <c r="T198"/>
      <c r="U198"/>
    </row>
    <row r="199" spans="20:21" ht="15.75" customHeight="1" x14ac:dyDescent="0.25">
      <c r="T199"/>
      <c r="U199"/>
    </row>
    <row r="200" spans="20:21" ht="15.75" customHeight="1" x14ac:dyDescent="0.25">
      <c r="T200"/>
      <c r="U200"/>
    </row>
    <row r="201" spans="20:21" ht="15.75" customHeight="1" x14ac:dyDescent="0.25">
      <c r="T201"/>
      <c r="U201"/>
    </row>
    <row r="202" spans="20:21" ht="15.75" customHeight="1" x14ac:dyDescent="0.25">
      <c r="T202"/>
      <c r="U202"/>
    </row>
    <row r="203" spans="20:21" ht="15.75" customHeight="1" x14ac:dyDescent="0.25">
      <c r="T203"/>
      <c r="U203"/>
    </row>
    <row r="204" spans="20:21" ht="15.75" customHeight="1" x14ac:dyDescent="0.25">
      <c r="T204"/>
      <c r="U204"/>
    </row>
    <row r="205" spans="20:21" ht="15.75" customHeight="1" x14ac:dyDescent="0.25">
      <c r="T205"/>
      <c r="U205"/>
    </row>
    <row r="206" spans="20:21" ht="15.75" customHeight="1" x14ac:dyDescent="0.25">
      <c r="T206"/>
      <c r="U206"/>
    </row>
    <row r="207" spans="20:21" ht="15.75" customHeight="1" x14ac:dyDescent="0.25">
      <c r="T207"/>
      <c r="U207"/>
    </row>
    <row r="208" spans="20:21" ht="15.75" customHeight="1" x14ac:dyDescent="0.25">
      <c r="T208"/>
      <c r="U208"/>
    </row>
    <row r="209" spans="20:21" ht="15.75" customHeight="1" x14ac:dyDescent="0.25">
      <c r="T209"/>
      <c r="U209"/>
    </row>
    <row r="210" spans="20:21" ht="15.75" customHeight="1" x14ac:dyDescent="0.25">
      <c r="T210"/>
      <c r="U210"/>
    </row>
    <row r="211" spans="20:21" ht="15.75" customHeight="1" x14ac:dyDescent="0.25">
      <c r="T211"/>
      <c r="U211"/>
    </row>
    <row r="212" spans="20:21" ht="15.75" customHeight="1" x14ac:dyDescent="0.25">
      <c r="T212"/>
      <c r="U212"/>
    </row>
    <row r="213" spans="20:21" ht="15.75" customHeight="1" x14ac:dyDescent="0.25">
      <c r="T213"/>
      <c r="U213"/>
    </row>
    <row r="214" spans="20:21" ht="15.75" customHeight="1" x14ac:dyDescent="0.25">
      <c r="T214"/>
      <c r="U214"/>
    </row>
    <row r="215" spans="20:21" ht="15.75" customHeight="1" x14ac:dyDescent="0.25">
      <c r="T215"/>
      <c r="U215"/>
    </row>
    <row r="216" spans="20:21" ht="15.75" customHeight="1" x14ac:dyDescent="0.25">
      <c r="T216"/>
      <c r="U216"/>
    </row>
    <row r="217" spans="20:21" ht="15.75" customHeight="1" x14ac:dyDescent="0.25">
      <c r="T217"/>
      <c r="U217"/>
    </row>
    <row r="218" spans="20:21" ht="15.75" customHeight="1" x14ac:dyDescent="0.25">
      <c r="T218"/>
      <c r="U218"/>
    </row>
    <row r="219" spans="20:21" ht="15.75" customHeight="1" x14ac:dyDescent="0.25">
      <c r="T219"/>
      <c r="U219"/>
    </row>
    <row r="220" spans="20:21" ht="15.75" customHeight="1" x14ac:dyDescent="0.25">
      <c r="T220"/>
      <c r="U220"/>
    </row>
    <row r="221" spans="20:21" ht="15.75" customHeight="1" x14ac:dyDescent="0.25">
      <c r="T221"/>
      <c r="U221"/>
    </row>
    <row r="222" spans="20:21" ht="15.75" customHeight="1" x14ac:dyDescent="0.25">
      <c r="T222"/>
      <c r="U222"/>
    </row>
    <row r="223" spans="20:21" ht="15.75" customHeight="1" x14ac:dyDescent="0.25">
      <c r="T223"/>
      <c r="U223"/>
    </row>
    <row r="224" spans="20:21" ht="15.75" customHeight="1" x14ac:dyDescent="0.25">
      <c r="T224"/>
      <c r="U224"/>
    </row>
    <row r="225" spans="20:21" ht="15.75" customHeight="1" x14ac:dyDescent="0.25">
      <c r="T225"/>
      <c r="U225"/>
    </row>
    <row r="226" spans="20:21" ht="15.75" customHeight="1" x14ac:dyDescent="0.25">
      <c r="T226"/>
      <c r="U226"/>
    </row>
    <row r="227" spans="20:21" ht="15.75" customHeight="1" x14ac:dyDescent="0.25">
      <c r="T227"/>
      <c r="U227"/>
    </row>
    <row r="228" spans="20:21" ht="15.75" customHeight="1" x14ac:dyDescent="0.25">
      <c r="T228"/>
      <c r="U228"/>
    </row>
    <row r="229" spans="20:21" ht="15.75" customHeight="1" x14ac:dyDescent="0.25">
      <c r="T229"/>
      <c r="U229"/>
    </row>
    <row r="230" spans="20:21" ht="15.75" customHeight="1" x14ac:dyDescent="0.25">
      <c r="T230"/>
      <c r="U230"/>
    </row>
    <row r="231" spans="20:21" ht="15.75" customHeight="1" x14ac:dyDescent="0.25">
      <c r="T231"/>
      <c r="U231"/>
    </row>
    <row r="232" spans="20:21" ht="15.75" customHeight="1" x14ac:dyDescent="0.25">
      <c r="T232"/>
      <c r="U232"/>
    </row>
    <row r="233" spans="20:21" ht="15.75" customHeight="1" x14ac:dyDescent="0.25">
      <c r="T233"/>
      <c r="U233"/>
    </row>
    <row r="234" spans="20:21" ht="15.75" customHeight="1" x14ac:dyDescent="0.25">
      <c r="T234"/>
      <c r="U234"/>
    </row>
    <row r="235" spans="20:21" ht="15.75" customHeight="1" x14ac:dyDescent="0.25">
      <c r="T235"/>
      <c r="U235"/>
    </row>
    <row r="236" spans="20:21" ht="15.75" customHeight="1" x14ac:dyDescent="0.25">
      <c r="T236"/>
      <c r="U236"/>
    </row>
    <row r="237" spans="20:21" ht="15.75" customHeight="1" x14ac:dyDescent="0.25">
      <c r="T237"/>
      <c r="U237"/>
    </row>
    <row r="238" spans="20:21" ht="15.75" customHeight="1" x14ac:dyDescent="0.25">
      <c r="T238"/>
      <c r="U238"/>
    </row>
    <row r="239" spans="20:21" ht="15.75" customHeight="1" x14ac:dyDescent="0.25">
      <c r="T239"/>
      <c r="U239"/>
    </row>
    <row r="240" spans="20:21" ht="15.75" customHeight="1" x14ac:dyDescent="0.25">
      <c r="T240"/>
      <c r="U240"/>
    </row>
    <row r="241" spans="20:21" ht="15.75" customHeight="1" x14ac:dyDescent="0.25">
      <c r="T241"/>
      <c r="U241"/>
    </row>
    <row r="242" spans="20:21" ht="15.75" customHeight="1" x14ac:dyDescent="0.25">
      <c r="T242"/>
      <c r="U242"/>
    </row>
    <row r="243" spans="20:21" ht="15.75" customHeight="1" x14ac:dyDescent="0.25">
      <c r="T243"/>
      <c r="U243"/>
    </row>
    <row r="244" spans="20:21" ht="15.75" customHeight="1" x14ac:dyDescent="0.25">
      <c r="T244"/>
      <c r="U244"/>
    </row>
    <row r="245" spans="20:21" ht="15.75" customHeight="1" x14ac:dyDescent="0.25">
      <c r="T245"/>
      <c r="U245"/>
    </row>
    <row r="246" spans="20:21" ht="15.75" customHeight="1" x14ac:dyDescent="0.25">
      <c r="T246"/>
      <c r="U246"/>
    </row>
  </sheetData>
  <sortState xmlns:xlrd2="http://schemas.microsoft.com/office/spreadsheetml/2017/richdata2" ref="AJ7:AN71">
    <sortCondition descending="1" ref="AL7:AL71"/>
  </sortState>
  <mergeCells count="19">
    <mergeCell ref="B73:C73"/>
    <mergeCell ref="P6:Q6"/>
    <mergeCell ref="J6:K6"/>
    <mergeCell ref="J7:K7"/>
    <mergeCell ref="B5:B7"/>
    <mergeCell ref="N7:O7"/>
    <mergeCell ref="P7:Q7"/>
    <mergeCell ref="J5:K5"/>
    <mergeCell ref="N5:Q5"/>
    <mergeCell ref="N6:O6"/>
    <mergeCell ref="C5:C7"/>
    <mergeCell ref="E6:E7"/>
    <mergeCell ref="L5:M5"/>
    <mergeCell ref="L6:M7"/>
    <mergeCell ref="D5:D7"/>
    <mergeCell ref="F5:F7"/>
    <mergeCell ref="G6:G7"/>
    <mergeCell ref="H5:H7"/>
    <mergeCell ref="I6:I7"/>
  </mergeCells>
  <phoneticPr fontId="0" type="noConversion"/>
  <pageMargins left="0.78740157480314965" right="0.78740157480314965" top="0.78740157480314965" bottom="0.78740157480314965" header="0.23622047244094491" footer="0"/>
  <pageSetup paperSize="9" scale="52" orientation="portrait" r:id="rId1"/>
  <headerFooter alignWithMargins="0"/>
  <rowBreaks count="1" manualBreakCount="1">
    <brk id="10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B146"/>
  <sheetViews>
    <sheetView view="pageBreakPreview" zoomScaleNormal="85" zoomScaleSheetLayoutView="100" workbookViewId="0">
      <selection activeCell="A68" sqref="A68:XFD69"/>
    </sheetView>
  </sheetViews>
  <sheetFormatPr baseColWidth="10" defaultRowHeight="13.2" x14ac:dyDescent="0.25"/>
  <cols>
    <col min="1" max="1" width="2.44140625" customWidth="1"/>
    <col min="2" max="2" width="7.44140625" customWidth="1"/>
    <col min="3" max="3" width="46" bestFit="1" customWidth="1"/>
    <col min="4" max="4" width="14.33203125" customWidth="1"/>
    <col min="5" max="5" width="1.33203125" customWidth="1"/>
    <col min="6" max="6" width="16.44140625" customWidth="1"/>
    <col min="7" max="7" width="1.33203125" customWidth="1"/>
    <col min="8" max="8" width="14.33203125" customWidth="1"/>
    <col min="9" max="9" width="1.33203125" customWidth="1"/>
    <col min="10" max="10" width="11.88671875" customWidth="1"/>
    <col min="11" max="11" width="1.33203125" customWidth="1"/>
    <col min="12" max="12" width="15" customWidth="1"/>
    <col min="13" max="13" width="1.109375" customWidth="1"/>
    <col min="14" max="14" width="15.44140625" customWidth="1"/>
    <col min="15" max="15" width="1.44140625" customWidth="1"/>
    <col min="16" max="16" width="15.88671875" customWidth="1"/>
    <col min="17" max="17" width="1.44140625" customWidth="1"/>
    <col min="18" max="18" width="6.5546875" customWidth="1"/>
    <col min="19" max="19" width="40.88671875" bestFit="1" customWidth="1"/>
    <col min="20" max="22" width="30.109375" style="98" customWidth="1"/>
    <col min="23" max="23" width="13.6640625" style="98" customWidth="1"/>
    <col min="24" max="24" width="13.6640625" customWidth="1"/>
    <col min="25" max="25" width="11" customWidth="1"/>
    <col min="26" max="26" width="11.5546875" bestFit="1" customWidth="1"/>
    <col min="27" max="27" width="32.33203125" customWidth="1"/>
  </cols>
  <sheetData>
    <row r="1" spans="1:23" ht="15.6" x14ac:dyDescent="0.3">
      <c r="A1" s="13"/>
      <c r="B1" s="43" t="s">
        <v>201</v>
      </c>
      <c r="C1" s="44"/>
      <c r="D1" s="44"/>
      <c r="E1" s="44"/>
      <c r="F1" s="44"/>
      <c r="G1" s="44"/>
      <c r="H1" s="44"/>
      <c r="I1" s="44"/>
      <c r="J1" s="13"/>
      <c r="K1" s="39"/>
      <c r="L1" s="39"/>
      <c r="M1" s="39"/>
      <c r="N1" s="45"/>
      <c r="O1" s="13"/>
      <c r="P1" s="13"/>
      <c r="Q1" s="13"/>
      <c r="R1" s="13"/>
      <c r="T1"/>
      <c r="U1"/>
      <c r="V1"/>
      <c r="W1"/>
    </row>
    <row r="2" spans="1:23" ht="9" customHeight="1" thickBot="1" x14ac:dyDescent="0.35">
      <c r="A2" s="13"/>
      <c r="B2" s="46"/>
      <c r="C2" s="47"/>
      <c r="D2" s="47"/>
      <c r="E2" s="47"/>
      <c r="F2" s="47"/>
      <c r="G2" s="47"/>
      <c r="H2" s="47"/>
      <c r="I2" s="47"/>
      <c r="J2" s="39"/>
      <c r="K2" s="13"/>
      <c r="L2" s="39"/>
      <c r="M2" s="39"/>
      <c r="N2" s="13"/>
      <c r="O2" s="13"/>
      <c r="P2" s="13"/>
      <c r="Q2" s="13"/>
      <c r="R2" s="13"/>
      <c r="T2"/>
      <c r="U2"/>
      <c r="V2"/>
      <c r="W2"/>
    </row>
    <row r="3" spans="1:23" ht="21" customHeight="1" x14ac:dyDescent="0.25">
      <c r="A3" s="13"/>
      <c r="B3" s="316" t="s">
        <v>19</v>
      </c>
      <c r="C3" s="277" t="s">
        <v>32</v>
      </c>
      <c r="D3" s="329" t="s">
        <v>205</v>
      </c>
      <c r="E3" s="330"/>
      <c r="F3" s="329" t="s">
        <v>206</v>
      </c>
      <c r="G3" s="330"/>
      <c r="H3" s="289" t="s">
        <v>204</v>
      </c>
      <c r="I3" s="333"/>
      <c r="J3" s="329" t="s">
        <v>207</v>
      </c>
      <c r="K3" s="330"/>
      <c r="L3" s="289" t="s">
        <v>208</v>
      </c>
      <c r="M3" s="333"/>
      <c r="N3" s="322" t="s">
        <v>130</v>
      </c>
      <c r="O3" s="323"/>
      <c r="P3" s="324"/>
      <c r="Q3" s="325"/>
      <c r="R3" s="48"/>
      <c r="T3"/>
      <c r="U3"/>
      <c r="V3"/>
      <c r="W3"/>
    </row>
    <row r="4" spans="1:23" ht="21" customHeight="1" x14ac:dyDescent="0.25">
      <c r="A4" s="13"/>
      <c r="B4" s="317"/>
      <c r="C4" s="312"/>
      <c r="D4" s="331"/>
      <c r="E4" s="332"/>
      <c r="F4" s="331"/>
      <c r="G4" s="332"/>
      <c r="H4" s="290"/>
      <c r="I4" s="334"/>
      <c r="J4" s="331"/>
      <c r="K4" s="332"/>
      <c r="L4" s="290"/>
      <c r="M4" s="334"/>
      <c r="N4" s="336" t="s">
        <v>33</v>
      </c>
      <c r="O4" s="337"/>
      <c r="P4" s="336" t="s">
        <v>34</v>
      </c>
      <c r="Q4" s="338"/>
      <c r="R4" s="49"/>
      <c r="T4" s="98" t="s">
        <v>281</v>
      </c>
      <c r="U4" s="98" t="s">
        <v>282</v>
      </c>
      <c r="W4"/>
    </row>
    <row r="5" spans="1:23" s="212" customFormat="1" ht="18.75" customHeight="1" x14ac:dyDescent="0.25">
      <c r="A5" s="211"/>
      <c r="B5" s="18">
        <v>1</v>
      </c>
      <c r="C5" s="145" t="s">
        <v>173</v>
      </c>
      <c r="D5" s="196">
        <v>18</v>
      </c>
      <c r="E5" s="197"/>
      <c r="F5" s="196">
        <v>0</v>
      </c>
      <c r="G5" s="197"/>
      <c r="H5" s="196">
        <f t="shared" ref="H5:H19" si="0">+D5+F5</f>
        <v>18</v>
      </c>
      <c r="I5" s="53"/>
      <c r="J5" s="54">
        <v>1.67</v>
      </c>
      <c r="K5" s="55"/>
      <c r="L5" s="54">
        <v>7.0746029999999998</v>
      </c>
      <c r="M5" s="55"/>
      <c r="N5" s="54">
        <f t="shared" ref="N5:N19" si="1">+J5/H5</f>
        <v>9.2777777777777778E-2</v>
      </c>
      <c r="O5" s="55"/>
      <c r="P5" s="54">
        <f t="shared" ref="P5:P19" si="2">+L5/H5</f>
        <v>0.39303349999999998</v>
      </c>
      <c r="Q5" s="56"/>
      <c r="R5" s="50"/>
      <c r="S5" s="264" t="s">
        <v>228</v>
      </c>
      <c r="T5" s="264">
        <v>1.67</v>
      </c>
      <c r="U5" s="264">
        <v>7.0746029999999998</v>
      </c>
      <c r="V5" s="122" t="s">
        <v>245</v>
      </c>
    </row>
    <row r="6" spans="1:23" s="212" customFormat="1" ht="18.75" customHeight="1" x14ac:dyDescent="0.25">
      <c r="A6" s="211"/>
      <c r="B6" s="18">
        <v>2</v>
      </c>
      <c r="C6" s="146" t="s">
        <v>164</v>
      </c>
      <c r="D6" s="196">
        <v>20</v>
      </c>
      <c r="E6" s="198"/>
      <c r="F6" s="196">
        <v>0</v>
      </c>
      <c r="G6" s="198"/>
      <c r="H6" s="196">
        <f t="shared" si="0"/>
        <v>20</v>
      </c>
      <c r="I6" s="57"/>
      <c r="J6" s="54">
        <v>0.6000000000000002</v>
      </c>
      <c r="K6" s="55"/>
      <c r="L6" s="54">
        <v>3.0581069999999997</v>
      </c>
      <c r="M6" s="55"/>
      <c r="N6" s="54">
        <f t="shared" si="1"/>
        <v>3.0000000000000009E-2</v>
      </c>
      <c r="O6" s="55"/>
      <c r="P6" s="54">
        <f t="shared" si="2"/>
        <v>0.15290535</v>
      </c>
      <c r="Q6" s="56"/>
      <c r="R6" s="50"/>
      <c r="S6" s="264" t="s">
        <v>229</v>
      </c>
      <c r="T6" s="264">
        <v>0.6000000000000002</v>
      </c>
      <c r="U6" s="264">
        <v>3.0581069999999997</v>
      </c>
      <c r="V6" s="122" t="s">
        <v>98</v>
      </c>
    </row>
    <row r="7" spans="1:23" s="212" customFormat="1" ht="18.75" customHeight="1" x14ac:dyDescent="0.25">
      <c r="A7" s="211"/>
      <c r="B7" s="18">
        <v>3</v>
      </c>
      <c r="C7" s="145" t="s">
        <v>60</v>
      </c>
      <c r="D7" s="196">
        <v>183</v>
      </c>
      <c r="E7" s="197"/>
      <c r="F7" s="196">
        <v>491</v>
      </c>
      <c r="G7" s="197"/>
      <c r="H7" s="196">
        <f t="shared" si="0"/>
        <v>674</v>
      </c>
      <c r="I7" s="53"/>
      <c r="J7" s="54">
        <v>38.620000000000012</v>
      </c>
      <c r="K7" s="55"/>
      <c r="L7" s="54">
        <v>208.90554099999997</v>
      </c>
      <c r="M7" s="55"/>
      <c r="N7" s="54">
        <f t="shared" si="1"/>
        <v>5.7299703264094975E-2</v>
      </c>
      <c r="O7" s="55"/>
      <c r="P7" s="54">
        <f t="shared" si="2"/>
        <v>0.30994887388724029</v>
      </c>
      <c r="Q7" s="56"/>
      <c r="R7" s="50"/>
      <c r="S7" s="264" t="s">
        <v>60</v>
      </c>
      <c r="T7" s="264">
        <v>38.620000000000012</v>
      </c>
      <c r="U7" s="264">
        <v>208.90554099999997</v>
      </c>
      <c r="V7" s="122" t="s">
        <v>96</v>
      </c>
    </row>
    <row r="8" spans="1:23" s="212" customFormat="1" ht="18.75" customHeight="1" x14ac:dyDescent="0.25">
      <c r="A8" s="211"/>
      <c r="B8" s="18">
        <v>4</v>
      </c>
      <c r="C8" s="145" t="s">
        <v>61</v>
      </c>
      <c r="D8" s="200">
        <v>437</v>
      </c>
      <c r="E8" s="198"/>
      <c r="F8" s="200">
        <v>0</v>
      </c>
      <c r="G8" s="198"/>
      <c r="H8" s="200">
        <f t="shared" si="0"/>
        <v>437</v>
      </c>
      <c r="I8" s="57"/>
      <c r="J8" s="54">
        <v>156.10099999999989</v>
      </c>
      <c r="K8" s="55"/>
      <c r="L8" s="54">
        <v>171.52035499999994</v>
      </c>
      <c r="M8" s="55"/>
      <c r="N8" s="54">
        <f t="shared" si="1"/>
        <v>0.3572105263157892</v>
      </c>
      <c r="O8" s="55"/>
      <c r="P8" s="54">
        <f t="shared" si="2"/>
        <v>0.39249509153318063</v>
      </c>
      <c r="Q8" s="56"/>
      <c r="R8" s="50"/>
      <c r="S8" s="264" t="s">
        <v>61</v>
      </c>
      <c r="T8" s="264">
        <v>156.10099999999989</v>
      </c>
      <c r="U8" s="264">
        <v>171.52035499999994</v>
      </c>
      <c r="V8" s="122" t="s">
        <v>12</v>
      </c>
    </row>
    <row r="9" spans="1:23" s="212" customFormat="1" ht="18.75" customHeight="1" x14ac:dyDescent="0.25">
      <c r="A9" s="211"/>
      <c r="B9" s="18">
        <v>5</v>
      </c>
      <c r="C9" s="145" t="s">
        <v>1</v>
      </c>
      <c r="D9" s="199">
        <v>175</v>
      </c>
      <c r="E9" s="198"/>
      <c r="F9" s="199">
        <v>0</v>
      </c>
      <c r="G9" s="198"/>
      <c r="H9" s="199">
        <f t="shared" si="0"/>
        <v>175</v>
      </c>
      <c r="I9" s="57"/>
      <c r="J9" s="54">
        <v>4.5</v>
      </c>
      <c r="K9" s="55"/>
      <c r="L9" s="54">
        <v>15.929654999999999</v>
      </c>
      <c r="M9" s="55"/>
      <c r="N9" s="54">
        <f t="shared" si="1"/>
        <v>2.5714285714285714E-2</v>
      </c>
      <c r="O9" s="55"/>
      <c r="P9" s="54">
        <f t="shared" si="2"/>
        <v>9.1026599999999985E-2</v>
      </c>
      <c r="Q9" s="56"/>
      <c r="R9" s="50"/>
      <c r="S9" s="264" t="s">
        <v>1</v>
      </c>
      <c r="T9" s="264">
        <v>4.5</v>
      </c>
      <c r="U9" s="264">
        <v>15.929654999999999</v>
      </c>
      <c r="V9" s="122" t="s">
        <v>92</v>
      </c>
    </row>
    <row r="10" spans="1:23" s="212" customFormat="1" ht="18.75" customHeight="1" x14ac:dyDescent="0.25">
      <c r="A10" s="211"/>
      <c r="B10" s="18">
        <v>6</v>
      </c>
      <c r="C10" s="145" t="s">
        <v>2</v>
      </c>
      <c r="D10" s="196">
        <v>271</v>
      </c>
      <c r="E10" s="198"/>
      <c r="F10" s="196">
        <v>0</v>
      </c>
      <c r="G10" s="198"/>
      <c r="H10" s="196">
        <f t="shared" si="0"/>
        <v>271</v>
      </c>
      <c r="I10" s="57"/>
      <c r="J10" s="54">
        <v>13.129999999999999</v>
      </c>
      <c r="K10" s="55"/>
      <c r="L10" s="54">
        <v>60.162550000000046</v>
      </c>
      <c r="M10" s="55"/>
      <c r="N10" s="54">
        <f t="shared" si="1"/>
        <v>4.8450184501845017E-2</v>
      </c>
      <c r="O10" s="55"/>
      <c r="P10" s="54">
        <f t="shared" si="2"/>
        <v>0.22200202952029538</v>
      </c>
      <c r="Q10" s="56"/>
      <c r="R10" s="50"/>
      <c r="S10" s="264" t="s">
        <v>2</v>
      </c>
      <c r="T10" s="264">
        <v>13.129999999999999</v>
      </c>
      <c r="U10" s="264">
        <v>60.162550000000046</v>
      </c>
      <c r="V10" s="122" t="s">
        <v>90</v>
      </c>
    </row>
    <row r="11" spans="1:23" s="212" customFormat="1" ht="18.75" customHeight="1" x14ac:dyDescent="0.25">
      <c r="A11" s="211"/>
      <c r="B11" s="18">
        <v>7</v>
      </c>
      <c r="C11" s="145" t="s">
        <v>3</v>
      </c>
      <c r="D11" s="200">
        <v>115</v>
      </c>
      <c r="E11" s="198"/>
      <c r="F11" s="200">
        <v>221</v>
      </c>
      <c r="G11" s="198"/>
      <c r="H11" s="200">
        <f t="shared" si="0"/>
        <v>336</v>
      </c>
      <c r="I11" s="57"/>
      <c r="J11" s="54">
        <v>4.3969999999999976</v>
      </c>
      <c r="K11" s="55"/>
      <c r="L11" s="54">
        <v>8.3061789999999984</v>
      </c>
      <c r="M11" s="55"/>
      <c r="N11" s="54">
        <f t="shared" si="1"/>
        <v>1.3086309523809517E-2</v>
      </c>
      <c r="O11" s="55"/>
      <c r="P11" s="54">
        <f t="shared" si="2"/>
        <v>2.4720770833333329E-2</v>
      </c>
      <c r="Q11" s="56"/>
      <c r="R11" s="50"/>
      <c r="S11" s="264" t="s">
        <v>3</v>
      </c>
      <c r="T11" s="264">
        <v>4.3969999999999976</v>
      </c>
      <c r="U11" s="264">
        <v>8.3061789999999984</v>
      </c>
      <c r="V11" s="122" t="s">
        <v>99</v>
      </c>
    </row>
    <row r="12" spans="1:23" s="212" customFormat="1" ht="18.75" customHeight="1" x14ac:dyDescent="0.25">
      <c r="A12" s="211"/>
      <c r="B12" s="18">
        <v>8</v>
      </c>
      <c r="C12" s="213" t="s">
        <v>4</v>
      </c>
      <c r="D12" s="200">
        <v>377</v>
      </c>
      <c r="E12" s="198"/>
      <c r="F12" s="200">
        <v>1884</v>
      </c>
      <c r="G12" s="198"/>
      <c r="H12" s="200">
        <f t="shared" si="0"/>
        <v>2261</v>
      </c>
      <c r="I12" s="57"/>
      <c r="J12" s="54">
        <v>25.389999999999986</v>
      </c>
      <c r="K12" s="55"/>
      <c r="L12" s="54">
        <v>73.595033000000015</v>
      </c>
      <c r="M12" s="55"/>
      <c r="N12" s="54">
        <f t="shared" si="1"/>
        <v>1.1229544449358685E-2</v>
      </c>
      <c r="O12" s="55"/>
      <c r="P12" s="54">
        <f t="shared" si="2"/>
        <v>3.2549771340114997E-2</v>
      </c>
      <c r="Q12" s="56"/>
      <c r="R12" s="50"/>
      <c r="S12" s="264" t="s">
        <v>4</v>
      </c>
      <c r="T12" s="264">
        <v>25.389999999999986</v>
      </c>
      <c r="U12" s="264">
        <v>73.595033000000015</v>
      </c>
      <c r="V12" s="122" t="s">
        <v>13</v>
      </c>
    </row>
    <row r="13" spans="1:23" s="212" customFormat="1" ht="18.75" customHeight="1" x14ac:dyDescent="0.25">
      <c r="A13" s="211"/>
      <c r="B13" s="18">
        <v>9</v>
      </c>
      <c r="C13" s="265" t="s">
        <v>62</v>
      </c>
      <c r="D13" s="200">
        <v>0</v>
      </c>
      <c r="E13" s="198"/>
      <c r="F13" s="200">
        <v>0</v>
      </c>
      <c r="G13" s="198"/>
      <c r="H13" s="200">
        <f t="shared" si="0"/>
        <v>0</v>
      </c>
      <c r="I13" s="57"/>
      <c r="J13" s="54">
        <v>41.165999999999997</v>
      </c>
      <c r="K13" s="55"/>
      <c r="L13" s="54">
        <v>245.49478200000007</v>
      </c>
      <c r="M13" s="55"/>
      <c r="N13" s="266" t="s">
        <v>85</v>
      </c>
      <c r="O13" s="55"/>
      <c r="P13" s="266" t="s">
        <v>85</v>
      </c>
      <c r="Q13" s="56"/>
      <c r="R13" s="50"/>
      <c r="S13" s="264" t="s">
        <v>62</v>
      </c>
      <c r="T13" s="264">
        <v>41.165999999999997</v>
      </c>
      <c r="U13" s="264">
        <v>245.49478200000007</v>
      </c>
      <c r="V13" s="122" t="s">
        <v>249</v>
      </c>
    </row>
    <row r="14" spans="1:23" s="212" customFormat="1" ht="18.75" customHeight="1" x14ac:dyDescent="0.25">
      <c r="A14" s="211"/>
      <c r="B14" s="18">
        <v>10</v>
      </c>
      <c r="C14" s="213" t="s">
        <v>5</v>
      </c>
      <c r="D14" s="200">
        <v>400</v>
      </c>
      <c r="E14" s="198"/>
      <c r="F14" s="200">
        <v>0</v>
      </c>
      <c r="G14" s="198"/>
      <c r="H14" s="200">
        <f t="shared" si="0"/>
        <v>400</v>
      </c>
      <c r="I14" s="57"/>
      <c r="J14" s="20">
        <v>7.9899999999999949</v>
      </c>
      <c r="K14" s="55"/>
      <c r="L14" s="54">
        <v>13.213546999999998</v>
      </c>
      <c r="M14" s="55"/>
      <c r="N14" s="54">
        <f t="shared" si="1"/>
        <v>1.9974999999999986E-2</v>
      </c>
      <c r="O14" s="55"/>
      <c r="P14" s="54">
        <f t="shared" si="2"/>
        <v>3.3033867499999994E-2</v>
      </c>
      <c r="Q14" s="56"/>
      <c r="R14" s="50"/>
      <c r="S14" s="264" t="s">
        <v>5</v>
      </c>
      <c r="T14" s="264">
        <v>7.9899999999999949</v>
      </c>
      <c r="U14" s="264">
        <v>13.213546999999998</v>
      </c>
      <c r="V14" s="122" t="s">
        <v>54</v>
      </c>
    </row>
    <row r="15" spans="1:23" s="212" customFormat="1" ht="18.75" customHeight="1" x14ac:dyDescent="0.25">
      <c r="A15" s="211"/>
      <c r="B15" s="18">
        <v>11</v>
      </c>
      <c r="C15" s="145" t="s">
        <v>45</v>
      </c>
      <c r="D15" s="200">
        <v>17</v>
      </c>
      <c r="E15" s="198"/>
      <c r="F15" s="200">
        <v>6</v>
      </c>
      <c r="G15" s="198"/>
      <c r="H15" s="200">
        <f t="shared" si="0"/>
        <v>23</v>
      </c>
      <c r="I15" s="57"/>
      <c r="J15" s="58">
        <v>1.903999999999999</v>
      </c>
      <c r="K15" s="55"/>
      <c r="L15" s="54">
        <v>3.7710590000000002</v>
      </c>
      <c r="M15" s="55"/>
      <c r="N15" s="54">
        <f t="shared" si="1"/>
        <v>8.2782608695652127E-2</v>
      </c>
      <c r="O15" s="55"/>
      <c r="P15" s="54">
        <f t="shared" si="2"/>
        <v>0.16395908695652175</v>
      </c>
      <c r="Q15" s="56"/>
      <c r="R15" s="50"/>
      <c r="S15" s="264" t="s">
        <v>230</v>
      </c>
      <c r="T15" s="264">
        <v>1.903999999999999</v>
      </c>
      <c r="U15" s="264">
        <v>3.7710590000000002</v>
      </c>
      <c r="V15" s="122" t="s">
        <v>86</v>
      </c>
    </row>
    <row r="16" spans="1:23" s="212" customFormat="1" ht="18.75" customHeight="1" x14ac:dyDescent="0.25">
      <c r="A16" s="211"/>
      <c r="B16" s="18">
        <v>12</v>
      </c>
      <c r="C16" s="145" t="s">
        <v>159</v>
      </c>
      <c r="D16" s="200">
        <v>598</v>
      </c>
      <c r="E16" s="197"/>
      <c r="F16" s="200">
        <v>5894</v>
      </c>
      <c r="G16" s="197"/>
      <c r="H16" s="200">
        <f t="shared" si="0"/>
        <v>6492</v>
      </c>
      <c r="I16" s="53"/>
      <c r="J16" s="54">
        <v>4.1130000000000022</v>
      </c>
      <c r="K16" s="55"/>
      <c r="L16" s="54">
        <v>5.6522659999999991</v>
      </c>
      <c r="M16" s="55"/>
      <c r="N16" s="54">
        <f t="shared" si="1"/>
        <v>6.3354898336414082E-4</v>
      </c>
      <c r="O16" s="55"/>
      <c r="P16" s="54">
        <f t="shared" si="2"/>
        <v>8.7065095502156492E-4</v>
      </c>
      <c r="Q16" s="56"/>
      <c r="R16" s="50"/>
      <c r="S16" s="264" t="s">
        <v>194</v>
      </c>
      <c r="T16" s="264">
        <v>4.1130000000000022</v>
      </c>
      <c r="U16" s="264">
        <v>5.6522659999999991</v>
      </c>
      <c r="V16" s="122" t="s">
        <v>259</v>
      </c>
    </row>
    <row r="17" spans="1:23" s="212" customFormat="1" ht="18.75" customHeight="1" x14ac:dyDescent="0.25">
      <c r="A17" s="211"/>
      <c r="B17" s="18">
        <v>13</v>
      </c>
      <c r="C17" s="145" t="s">
        <v>163</v>
      </c>
      <c r="D17" s="214">
        <v>751</v>
      </c>
      <c r="E17" s="198"/>
      <c r="F17" s="214">
        <v>18</v>
      </c>
      <c r="G17" s="198"/>
      <c r="H17" s="214">
        <f t="shared" si="0"/>
        <v>769</v>
      </c>
      <c r="I17" s="57"/>
      <c r="J17" s="54">
        <v>11.624999999999989</v>
      </c>
      <c r="K17" s="55"/>
      <c r="L17" s="54">
        <v>36.45837199999999</v>
      </c>
      <c r="M17" s="55"/>
      <c r="N17" s="54">
        <f t="shared" si="1"/>
        <v>1.5117035110533146E-2</v>
      </c>
      <c r="O17" s="55"/>
      <c r="P17" s="54">
        <f t="shared" si="2"/>
        <v>4.7410106631989586E-2</v>
      </c>
      <c r="Q17" s="56"/>
      <c r="R17" s="50"/>
      <c r="S17" s="264" t="s">
        <v>163</v>
      </c>
      <c r="T17" s="264">
        <v>11.624999999999989</v>
      </c>
      <c r="U17" s="264">
        <v>36.45837199999999</v>
      </c>
      <c r="V17" s="122" t="s">
        <v>265</v>
      </c>
    </row>
    <row r="18" spans="1:23" s="212" customFormat="1" ht="18.75" customHeight="1" x14ac:dyDescent="0.25">
      <c r="A18" s="211"/>
      <c r="B18" s="18">
        <v>14</v>
      </c>
      <c r="C18" s="145" t="s">
        <v>73</v>
      </c>
      <c r="D18" s="200">
        <v>65</v>
      </c>
      <c r="E18" s="197"/>
      <c r="F18" s="200">
        <v>0</v>
      </c>
      <c r="G18" s="197"/>
      <c r="H18" s="200">
        <f t="shared" si="0"/>
        <v>65</v>
      </c>
      <c r="I18" s="57"/>
      <c r="J18" s="54">
        <v>8.4699999999999935</v>
      </c>
      <c r="K18" s="55"/>
      <c r="L18" s="54">
        <v>27.946521231306306</v>
      </c>
      <c r="M18" s="55"/>
      <c r="N18" s="54">
        <f t="shared" si="1"/>
        <v>0.13030769230769221</v>
      </c>
      <c r="O18" s="55"/>
      <c r="P18" s="54">
        <f t="shared" si="2"/>
        <v>0.42994648048163547</v>
      </c>
      <c r="Q18" s="56"/>
      <c r="R18" s="50"/>
      <c r="S18" s="264" t="s">
        <v>73</v>
      </c>
      <c r="T18" s="264">
        <v>8.4699999999999935</v>
      </c>
      <c r="U18" s="264">
        <v>27.946521231306306</v>
      </c>
      <c r="V18" s="264" t="s">
        <v>101</v>
      </c>
    </row>
    <row r="19" spans="1:23" s="212" customFormat="1" ht="18.75" customHeight="1" thickBot="1" x14ac:dyDescent="0.3">
      <c r="A19" s="211"/>
      <c r="B19" s="18">
        <v>15</v>
      </c>
      <c r="C19" s="147" t="s">
        <v>165</v>
      </c>
      <c r="D19" s="200">
        <v>218</v>
      </c>
      <c r="E19" s="197"/>
      <c r="F19" s="200">
        <v>0</v>
      </c>
      <c r="G19" s="197"/>
      <c r="H19" s="200">
        <f t="shared" si="0"/>
        <v>218</v>
      </c>
      <c r="I19" s="57"/>
      <c r="J19" s="59">
        <v>10.657999999999996</v>
      </c>
      <c r="K19" s="55"/>
      <c r="L19" s="54">
        <v>2.9272830000000001</v>
      </c>
      <c r="M19" s="55"/>
      <c r="N19" s="54">
        <f t="shared" si="1"/>
        <v>4.8889908256880714E-2</v>
      </c>
      <c r="O19" s="55"/>
      <c r="P19" s="54">
        <f t="shared" si="2"/>
        <v>1.342790366972477E-2</v>
      </c>
      <c r="Q19" s="60"/>
      <c r="R19" s="50"/>
      <c r="S19" s="264" t="s">
        <v>165</v>
      </c>
      <c r="T19" s="264">
        <v>10.657999999999996</v>
      </c>
      <c r="U19" s="264">
        <v>2.9272830000000001</v>
      </c>
      <c r="V19" s="264" t="s">
        <v>89</v>
      </c>
    </row>
    <row r="20" spans="1:23" s="212" customFormat="1" ht="18.75" customHeight="1" thickTop="1" thickBot="1" x14ac:dyDescent="0.3">
      <c r="A20" s="211"/>
      <c r="B20" s="318" t="s">
        <v>9</v>
      </c>
      <c r="C20" s="319"/>
      <c r="D20" s="29">
        <f>SUM(D5:D19)</f>
        <v>3645</v>
      </c>
      <c r="E20" s="33"/>
      <c r="F20" s="29">
        <f>SUM(F5:F19)</f>
        <v>8514</v>
      </c>
      <c r="G20" s="33"/>
      <c r="H20" s="29">
        <f>SUM(H5:H19)</f>
        <v>12159</v>
      </c>
      <c r="I20" s="61"/>
      <c r="J20" s="62">
        <f>SUM(J5:J19)</f>
        <v>330.33399999999983</v>
      </c>
      <c r="K20" s="63"/>
      <c r="L20" s="62">
        <f>SUM(L5:L19)</f>
        <v>884.01585323130644</v>
      </c>
      <c r="M20" s="63"/>
      <c r="N20" s="62">
        <f>J20/D20</f>
        <v>9.0626611796982115E-2</v>
      </c>
      <c r="O20" s="63"/>
      <c r="P20" s="62">
        <f>L20/D20</f>
        <v>0.24252835479596885</v>
      </c>
      <c r="Q20" s="64"/>
      <c r="R20" s="51"/>
    </row>
    <row r="21" spans="1:23" s="212" customFormat="1" ht="18.75" customHeight="1" x14ac:dyDescent="0.25">
      <c r="A21" s="211"/>
      <c r="B21" s="215" t="s">
        <v>82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52"/>
    </row>
    <row r="22" spans="1:23" x14ac:dyDescent="0.25">
      <c r="A22" s="13"/>
      <c r="B22" s="123"/>
      <c r="C22" s="123"/>
      <c r="D22" s="123"/>
      <c r="E22" s="123"/>
      <c r="F22" s="123"/>
      <c r="G22" s="123"/>
      <c r="H22" s="123"/>
      <c r="I22" s="123"/>
      <c r="J22" s="148"/>
      <c r="K22" s="123"/>
      <c r="L22" s="148"/>
      <c r="M22" s="123"/>
      <c r="N22" s="123"/>
      <c r="O22" s="123"/>
      <c r="P22" s="123"/>
      <c r="Q22" s="123"/>
      <c r="R22" s="13"/>
      <c r="T22"/>
      <c r="U22"/>
      <c r="V22"/>
      <c r="W22"/>
    </row>
    <row r="23" spans="1:23" ht="15.6" x14ac:dyDescent="0.25">
      <c r="A23" s="13"/>
      <c r="B23" s="66"/>
      <c r="C23" s="13"/>
      <c r="D23" s="13"/>
      <c r="E23" s="13"/>
      <c r="F23" s="13"/>
      <c r="G23" s="13"/>
      <c r="H23" s="13"/>
      <c r="I23" s="13"/>
      <c r="J23" s="13"/>
      <c r="K23" s="13"/>
      <c r="L23" s="13" t="s">
        <v>14</v>
      </c>
      <c r="M23" s="13"/>
      <c r="N23" s="13"/>
      <c r="O23" s="13"/>
      <c r="P23" s="13"/>
      <c r="Q23" s="13"/>
      <c r="R23" s="13"/>
      <c r="T23"/>
      <c r="U23"/>
      <c r="V23"/>
      <c r="W23"/>
    </row>
    <row r="24" spans="1:23" x14ac:dyDescent="0.25">
      <c r="A24" s="13"/>
      <c r="B24" s="6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T24"/>
      <c r="U24"/>
      <c r="V24"/>
      <c r="W24"/>
    </row>
    <row r="25" spans="1:2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T25"/>
      <c r="U25"/>
      <c r="V25"/>
      <c r="W25"/>
    </row>
    <row r="26" spans="1:2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8"/>
      <c r="O26" s="69"/>
      <c r="P26" s="13"/>
      <c r="Q26" s="13"/>
      <c r="R26" s="13"/>
      <c r="T26"/>
      <c r="U26"/>
      <c r="V26"/>
      <c r="W26"/>
    </row>
    <row r="27" spans="1:2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/>
      <c r="U27"/>
      <c r="V27"/>
      <c r="W27"/>
    </row>
    <row r="28" spans="1:2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69"/>
      <c r="O28" s="69"/>
      <c r="P28" s="13"/>
      <c r="Q28" s="13"/>
      <c r="R28" s="13"/>
      <c r="T28"/>
      <c r="U28"/>
      <c r="V28"/>
      <c r="W28"/>
    </row>
    <row r="29" spans="1:2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/>
      <c r="U29"/>
      <c r="V29"/>
      <c r="W29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T30"/>
      <c r="U30"/>
      <c r="V30"/>
      <c r="W30"/>
    </row>
    <row r="31" spans="1:2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T31"/>
      <c r="U31"/>
      <c r="V31"/>
      <c r="W31"/>
    </row>
    <row r="32" spans="1:2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T32"/>
      <c r="U32"/>
      <c r="V32"/>
      <c r="W32"/>
    </row>
    <row r="33" spans="1:2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T33"/>
      <c r="U33"/>
      <c r="V33"/>
      <c r="W33"/>
    </row>
    <row r="34" spans="1:2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T34"/>
      <c r="U34"/>
      <c r="V34"/>
      <c r="W34"/>
    </row>
    <row r="35" spans="1:2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T35"/>
      <c r="U35"/>
      <c r="V35"/>
      <c r="W35"/>
    </row>
    <row r="36" spans="1:2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T36"/>
      <c r="U36"/>
      <c r="V36"/>
      <c r="W36"/>
    </row>
    <row r="37" spans="1:2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T37"/>
      <c r="U37"/>
      <c r="V37"/>
      <c r="W37"/>
    </row>
    <row r="38" spans="1:2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T38"/>
      <c r="U38"/>
      <c r="V38"/>
      <c r="W38"/>
    </row>
    <row r="39" spans="1:2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T39"/>
      <c r="U39"/>
      <c r="V39"/>
      <c r="W39"/>
    </row>
    <row r="40" spans="1:2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T40"/>
      <c r="U40"/>
      <c r="V40"/>
      <c r="W40"/>
    </row>
    <row r="41" spans="1:2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T41"/>
      <c r="U41"/>
      <c r="V41"/>
      <c r="W41"/>
    </row>
    <row r="42" spans="1:2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T42"/>
      <c r="U42"/>
      <c r="V42"/>
      <c r="W42"/>
    </row>
    <row r="43" spans="1:2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T43"/>
      <c r="U43"/>
      <c r="V43"/>
      <c r="W43"/>
    </row>
    <row r="44" spans="1:2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T44"/>
      <c r="U44"/>
      <c r="V44"/>
      <c r="W44"/>
    </row>
    <row r="45" spans="1:2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T45"/>
      <c r="U45"/>
      <c r="V45"/>
      <c r="W45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T46"/>
      <c r="U46"/>
      <c r="V46"/>
      <c r="W46"/>
    </row>
    <row r="47" spans="1:2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T47"/>
      <c r="U47"/>
      <c r="V47"/>
      <c r="W47"/>
    </row>
    <row r="48" spans="1:23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2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2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2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2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3" ht="15.6" x14ac:dyDescent="0.3">
      <c r="A53" s="201" t="s">
        <v>202</v>
      </c>
      <c r="C53" s="96"/>
      <c r="D53" s="70"/>
      <c r="E53" s="70"/>
      <c r="F53" s="70"/>
      <c r="G53" s="70"/>
      <c r="H53" s="70"/>
      <c r="I53" s="70"/>
      <c r="J53" s="13"/>
      <c r="K53" s="13"/>
      <c r="L53" s="65"/>
      <c r="M53" s="13"/>
      <c r="N53" s="13"/>
      <c r="O53" s="13"/>
      <c r="P53" s="13"/>
      <c r="Q53" s="13"/>
      <c r="R53" s="13"/>
    </row>
    <row r="54" spans="1:23" ht="18" thickBot="1" x14ac:dyDescent="0.35">
      <c r="A54" s="13"/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"/>
    </row>
    <row r="55" spans="1:23" ht="49.5" customHeight="1" x14ac:dyDescent="0.25">
      <c r="A55" s="13"/>
      <c r="B55" s="262" t="s">
        <v>19</v>
      </c>
      <c r="C55" s="263" t="s">
        <v>35</v>
      </c>
      <c r="D55" s="326" t="s">
        <v>160</v>
      </c>
      <c r="E55" s="328"/>
      <c r="F55" s="326" t="s">
        <v>161</v>
      </c>
      <c r="G55" s="328"/>
      <c r="H55" s="326" t="s">
        <v>162</v>
      </c>
      <c r="I55" s="328"/>
      <c r="J55" s="326" t="s">
        <v>30</v>
      </c>
      <c r="K55" s="328"/>
      <c r="L55" s="326" t="s">
        <v>131</v>
      </c>
      <c r="M55" s="327"/>
      <c r="N55" s="49"/>
      <c r="O55" s="13"/>
      <c r="P55" s="13"/>
      <c r="Q55" s="13"/>
      <c r="R55" s="13"/>
      <c r="S55" s="1"/>
    </row>
    <row r="56" spans="1:23" s="212" customFormat="1" ht="18.75" customHeight="1" x14ac:dyDescent="0.25">
      <c r="A56" s="211"/>
      <c r="B56" s="217">
        <v>1</v>
      </c>
      <c r="C56" s="160" t="s">
        <v>136</v>
      </c>
      <c r="D56" s="218">
        <v>0</v>
      </c>
      <c r="E56" s="219"/>
      <c r="F56" s="218">
        <v>102</v>
      </c>
      <c r="G56" s="219"/>
      <c r="H56" s="218">
        <f t="shared" ref="H56:H76" si="3">+D56+F56</f>
        <v>102</v>
      </c>
      <c r="I56" s="219"/>
      <c r="J56" s="220">
        <v>947.92000000000007</v>
      </c>
      <c r="K56" s="219"/>
      <c r="L56" s="221">
        <f>J56/H56</f>
        <v>9.2933333333333348</v>
      </c>
      <c r="M56" s="222"/>
      <c r="N56" s="223"/>
      <c r="O56" s="216"/>
      <c r="P56" s="216"/>
      <c r="Q56" s="216"/>
      <c r="R56" s="211"/>
      <c r="T56" s="224"/>
      <c r="U56" s="224"/>
      <c r="V56" s="224"/>
      <c r="W56" s="224"/>
    </row>
    <row r="57" spans="1:23" s="212" customFormat="1" ht="18.75" customHeight="1" x14ac:dyDescent="0.25">
      <c r="A57" s="211"/>
      <c r="B57" s="217">
        <v>2</v>
      </c>
      <c r="C57" s="225" t="s">
        <v>55</v>
      </c>
      <c r="D57" s="218">
        <v>2</v>
      </c>
      <c r="E57" s="219"/>
      <c r="F57" s="218">
        <v>10</v>
      </c>
      <c r="G57" s="219"/>
      <c r="H57" s="218">
        <f t="shared" si="3"/>
        <v>12</v>
      </c>
      <c r="I57" s="219"/>
      <c r="J57" s="220">
        <v>113.5</v>
      </c>
      <c r="K57" s="219"/>
      <c r="L57" s="221">
        <f>J57/H57</f>
        <v>9.4583333333333339</v>
      </c>
      <c r="M57" s="222"/>
      <c r="N57" s="223"/>
      <c r="O57" s="216"/>
      <c r="P57" s="216"/>
      <c r="Q57" s="216"/>
      <c r="R57" s="211"/>
      <c r="T57" s="224"/>
      <c r="U57" s="224"/>
      <c r="V57" s="224"/>
      <c r="W57" s="224"/>
    </row>
    <row r="58" spans="1:23" s="212" customFormat="1" ht="18.75" customHeight="1" x14ac:dyDescent="0.25">
      <c r="A58" s="211"/>
      <c r="B58" s="217">
        <v>3</v>
      </c>
      <c r="C58" s="160" t="s">
        <v>283</v>
      </c>
      <c r="D58" s="218">
        <v>2</v>
      </c>
      <c r="E58" s="219"/>
      <c r="F58" s="218">
        <v>10</v>
      </c>
      <c r="G58" s="219"/>
      <c r="H58" s="218">
        <f t="shared" si="3"/>
        <v>12</v>
      </c>
      <c r="I58" s="219"/>
      <c r="J58" s="220">
        <v>131.97</v>
      </c>
      <c r="K58" s="219"/>
      <c r="L58" s="221">
        <f t="shared" ref="L58:L76" si="4">J58/H58</f>
        <v>10.9975</v>
      </c>
      <c r="M58" s="222"/>
      <c r="N58" s="223"/>
      <c r="O58" s="216"/>
      <c r="P58" s="216"/>
      <c r="Q58" s="216"/>
      <c r="R58" s="211"/>
      <c r="S58" s="226"/>
      <c r="T58" s="224"/>
      <c r="U58" s="224"/>
      <c r="V58" s="224"/>
      <c r="W58" s="224"/>
    </row>
    <row r="59" spans="1:23" s="212" customFormat="1" ht="18.75" customHeight="1" x14ac:dyDescent="0.25">
      <c r="A59" s="211"/>
      <c r="B59" s="217">
        <v>4</v>
      </c>
      <c r="C59" s="160" t="s">
        <v>284</v>
      </c>
      <c r="D59" s="218">
        <v>0</v>
      </c>
      <c r="E59" s="219"/>
      <c r="F59" s="220">
        <v>103</v>
      </c>
      <c r="G59" s="219"/>
      <c r="H59" s="220">
        <f t="shared" si="3"/>
        <v>103</v>
      </c>
      <c r="I59" s="219"/>
      <c r="J59" s="220">
        <v>1019.24</v>
      </c>
      <c r="K59" s="219"/>
      <c r="L59" s="221">
        <f t="shared" si="4"/>
        <v>9.895533980582524</v>
      </c>
      <c r="M59" s="222"/>
      <c r="N59" s="223"/>
      <c r="O59" s="216"/>
      <c r="P59" s="216"/>
      <c r="Q59" s="216"/>
      <c r="R59" s="211"/>
      <c r="T59" s="224"/>
      <c r="U59" s="224"/>
      <c r="V59" s="224"/>
      <c r="W59" s="224"/>
    </row>
    <row r="60" spans="1:23" s="212" customFormat="1" ht="18.75" customHeight="1" x14ac:dyDescent="0.25">
      <c r="A60" s="211"/>
      <c r="B60" s="217">
        <v>5</v>
      </c>
      <c r="C60" s="160" t="s">
        <v>285</v>
      </c>
      <c r="D60" s="218">
        <v>5</v>
      </c>
      <c r="E60" s="219"/>
      <c r="F60" s="218">
        <v>10</v>
      </c>
      <c r="G60" s="219"/>
      <c r="H60" s="218">
        <f t="shared" si="3"/>
        <v>15</v>
      </c>
      <c r="I60" s="219"/>
      <c r="J60" s="220">
        <v>181.31</v>
      </c>
      <c r="K60" s="219"/>
      <c r="L60" s="221">
        <f t="shared" si="4"/>
        <v>12.087333333333333</v>
      </c>
      <c r="M60" s="222"/>
      <c r="N60" s="223"/>
      <c r="O60" s="216"/>
      <c r="P60" s="216"/>
      <c r="Q60" s="216"/>
      <c r="R60" s="211"/>
      <c r="T60" s="224"/>
      <c r="U60" s="224"/>
      <c r="V60" s="224"/>
      <c r="W60" s="224"/>
    </row>
    <row r="61" spans="1:23" s="212" customFormat="1" ht="18.75" customHeight="1" x14ac:dyDescent="0.25">
      <c r="A61" s="211"/>
      <c r="B61" s="217">
        <v>6</v>
      </c>
      <c r="C61" s="160" t="s">
        <v>286</v>
      </c>
      <c r="D61" s="218">
        <v>4</v>
      </c>
      <c r="E61" s="219"/>
      <c r="F61" s="218">
        <v>15</v>
      </c>
      <c r="G61" s="219"/>
      <c r="H61" s="220">
        <f t="shared" si="3"/>
        <v>19</v>
      </c>
      <c r="I61" s="219"/>
      <c r="J61" s="220">
        <v>33.9</v>
      </c>
      <c r="K61" s="219"/>
      <c r="L61" s="221">
        <f t="shared" si="4"/>
        <v>1.7842105263157895</v>
      </c>
      <c r="M61" s="222"/>
      <c r="N61" s="223"/>
      <c r="O61" s="216"/>
      <c r="P61" s="216"/>
      <c r="Q61" s="216"/>
      <c r="R61" s="211"/>
      <c r="T61" s="224"/>
      <c r="U61" s="224"/>
      <c r="V61" s="224"/>
      <c r="W61" s="224"/>
    </row>
    <row r="62" spans="1:23" s="212" customFormat="1" ht="18.75" customHeight="1" x14ac:dyDescent="0.25">
      <c r="A62" s="211"/>
      <c r="B62" s="217">
        <v>7</v>
      </c>
      <c r="C62" s="227" t="s">
        <v>287</v>
      </c>
      <c r="D62" s="218">
        <v>3</v>
      </c>
      <c r="E62" s="219"/>
      <c r="F62" s="218">
        <v>13</v>
      </c>
      <c r="G62" s="219"/>
      <c r="H62" s="218">
        <f t="shared" si="3"/>
        <v>16</v>
      </c>
      <c r="I62" s="219"/>
      <c r="J62" s="220">
        <v>472.91999999999996</v>
      </c>
      <c r="K62" s="219"/>
      <c r="L62" s="221">
        <f t="shared" si="4"/>
        <v>29.557499999999997</v>
      </c>
      <c r="M62" s="222"/>
      <c r="N62" s="223"/>
      <c r="O62" s="216"/>
      <c r="P62" s="216"/>
      <c r="Q62" s="216"/>
      <c r="R62" s="211"/>
      <c r="T62" s="224"/>
      <c r="U62" s="224"/>
      <c r="V62" s="224"/>
      <c r="W62" s="224"/>
    </row>
    <row r="63" spans="1:23" s="212" customFormat="1" ht="18.75" customHeight="1" x14ac:dyDescent="0.25">
      <c r="A63" s="211"/>
      <c r="B63" s="217">
        <v>8</v>
      </c>
      <c r="C63" s="160" t="s">
        <v>288</v>
      </c>
      <c r="D63" s="218">
        <v>8</v>
      </c>
      <c r="E63" s="219"/>
      <c r="F63" s="218">
        <v>16</v>
      </c>
      <c r="G63" s="219"/>
      <c r="H63" s="218">
        <f t="shared" si="3"/>
        <v>24</v>
      </c>
      <c r="I63" s="219"/>
      <c r="J63" s="220">
        <v>448.61000000000007</v>
      </c>
      <c r="K63" s="219"/>
      <c r="L63" s="221">
        <f t="shared" si="4"/>
        <v>18.692083333333336</v>
      </c>
      <c r="M63" s="222"/>
      <c r="N63" s="223"/>
      <c r="O63" s="216"/>
      <c r="P63" s="216"/>
      <c r="Q63" s="216"/>
      <c r="R63" s="211"/>
      <c r="T63" s="224"/>
      <c r="U63" s="224"/>
      <c r="V63" s="224"/>
      <c r="W63" s="224"/>
    </row>
    <row r="64" spans="1:23" s="212" customFormat="1" ht="18.75" customHeight="1" x14ac:dyDescent="0.25">
      <c r="A64" s="211"/>
      <c r="B64" s="217">
        <v>9</v>
      </c>
      <c r="C64" s="160" t="s">
        <v>289</v>
      </c>
      <c r="D64" s="218">
        <v>106</v>
      </c>
      <c r="E64" s="219"/>
      <c r="F64" s="218">
        <v>0</v>
      </c>
      <c r="G64" s="219"/>
      <c r="H64" s="218">
        <f t="shared" si="3"/>
        <v>106</v>
      </c>
      <c r="I64" s="219"/>
      <c r="J64" s="220">
        <v>398.40000000000003</v>
      </c>
      <c r="K64" s="219"/>
      <c r="L64" s="221">
        <f t="shared" si="4"/>
        <v>3.7584905660377363</v>
      </c>
      <c r="M64" s="222"/>
      <c r="N64" s="223"/>
      <c r="O64" s="216"/>
      <c r="P64" s="216"/>
      <c r="Q64" s="216"/>
      <c r="R64" s="211"/>
      <c r="T64" s="224"/>
      <c r="U64" s="224"/>
      <c r="V64" s="224"/>
      <c r="W64" s="224"/>
    </row>
    <row r="65" spans="1:23" s="212" customFormat="1" ht="18.75" customHeight="1" x14ac:dyDescent="0.25">
      <c r="A65" s="211"/>
      <c r="B65" s="217">
        <v>10</v>
      </c>
      <c r="C65" s="160" t="s">
        <v>20</v>
      </c>
      <c r="D65" s="218">
        <v>0</v>
      </c>
      <c r="E65" s="219"/>
      <c r="F65" s="218">
        <v>16</v>
      </c>
      <c r="G65" s="228"/>
      <c r="H65" s="218">
        <f t="shared" si="3"/>
        <v>16</v>
      </c>
      <c r="I65" s="228"/>
      <c r="J65" s="220">
        <v>3904.85</v>
      </c>
      <c r="K65" s="219"/>
      <c r="L65" s="221">
        <f t="shared" si="4"/>
        <v>244.05312499999999</v>
      </c>
      <c r="M65" s="222"/>
      <c r="N65" s="223"/>
      <c r="O65" s="216"/>
      <c r="P65" s="216"/>
      <c r="Q65" s="216"/>
      <c r="R65" s="211"/>
      <c r="T65" s="224"/>
      <c r="U65" s="224"/>
      <c r="V65" s="224"/>
      <c r="W65" s="224"/>
    </row>
    <row r="66" spans="1:23" s="212" customFormat="1" ht="18.75" customHeight="1" x14ac:dyDescent="0.25">
      <c r="A66" s="211"/>
      <c r="B66" s="217">
        <v>11</v>
      </c>
      <c r="C66" s="160" t="s">
        <v>290</v>
      </c>
      <c r="D66" s="218">
        <v>13</v>
      </c>
      <c r="E66" s="219"/>
      <c r="F66" s="218">
        <v>0</v>
      </c>
      <c r="G66" s="228"/>
      <c r="H66" s="218">
        <f t="shared" si="3"/>
        <v>13</v>
      </c>
      <c r="I66" s="228"/>
      <c r="J66" s="220">
        <v>36.286000000000001</v>
      </c>
      <c r="K66" s="219"/>
      <c r="L66" s="221">
        <f t="shared" si="4"/>
        <v>2.7912307692307694</v>
      </c>
      <c r="M66" s="222"/>
      <c r="N66" s="223"/>
      <c r="O66" s="216"/>
      <c r="P66" s="216"/>
      <c r="Q66" s="216"/>
      <c r="R66" s="211"/>
      <c r="T66" s="224"/>
      <c r="U66" s="224"/>
      <c r="V66" s="224"/>
      <c r="W66" s="224"/>
    </row>
    <row r="67" spans="1:23" s="212" customFormat="1" ht="18.75" customHeight="1" x14ac:dyDescent="0.25">
      <c r="A67" s="211"/>
      <c r="B67" s="217">
        <v>12</v>
      </c>
      <c r="C67" s="160" t="s">
        <v>291</v>
      </c>
      <c r="D67" s="218">
        <v>2</v>
      </c>
      <c r="E67" s="219"/>
      <c r="F67" s="218">
        <v>11</v>
      </c>
      <c r="G67" s="228"/>
      <c r="H67" s="218">
        <f t="shared" si="3"/>
        <v>13</v>
      </c>
      <c r="I67" s="228"/>
      <c r="J67" s="220">
        <v>1.9970000000000001</v>
      </c>
      <c r="K67" s="219"/>
      <c r="L67" s="221">
        <f t="shared" si="4"/>
        <v>0.15361538461538463</v>
      </c>
      <c r="M67" s="222"/>
      <c r="N67" s="223"/>
      <c r="O67" s="216"/>
      <c r="P67" s="216"/>
      <c r="Q67" s="216"/>
      <c r="R67" s="211"/>
      <c r="T67" s="224"/>
      <c r="U67" s="224"/>
      <c r="V67" s="224"/>
      <c r="W67" s="224"/>
    </row>
    <row r="68" spans="1:23" s="212" customFormat="1" ht="18.75" customHeight="1" x14ac:dyDescent="0.25">
      <c r="A68" s="211"/>
      <c r="B68" s="217">
        <v>13</v>
      </c>
      <c r="C68" s="160" t="s">
        <v>138</v>
      </c>
      <c r="D68" s="218">
        <v>0</v>
      </c>
      <c r="E68" s="219"/>
      <c r="F68" s="218">
        <v>0</v>
      </c>
      <c r="G68" s="228"/>
      <c r="H68" s="218">
        <f t="shared" si="3"/>
        <v>0</v>
      </c>
      <c r="I68" s="228"/>
      <c r="J68" s="220">
        <v>351.40000000000003</v>
      </c>
      <c r="K68" s="219"/>
      <c r="L68" s="345" t="s">
        <v>85</v>
      </c>
      <c r="M68" s="222"/>
      <c r="N68" s="223"/>
      <c r="O68" s="216"/>
      <c r="P68" s="216"/>
      <c r="Q68" s="216"/>
      <c r="R68" s="211"/>
      <c r="T68" s="224"/>
      <c r="U68" s="224"/>
      <c r="V68" s="224"/>
      <c r="W68" s="224"/>
    </row>
    <row r="69" spans="1:23" s="212" customFormat="1" ht="18.75" customHeight="1" x14ac:dyDescent="0.25">
      <c r="A69" s="211"/>
      <c r="B69" s="217">
        <v>14</v>
      </c>
      <c r="C69" s="160" t="s">
        <v>56</v>
      </c>
      <c r="D69" s="218">
        <v>0</v>
      </c>
      <c r="E69" s="219"/>
      <c r="F69" s="218">
        <v>0</v>
      </c>
      <c r="G69" s="228"/>
      <c r="H69" s="218">
        <f t="shared" si="3"/>
        <v>0</v>
      </c>
      <c r="I69" s="228"/>
      <c r="J69" s="220">
        <v>393.06299999999999</v>
      </c>
      <c r="K69" s="219"/>
      <c r="L69" s="345" t="s">
        <v>85</v>
      </c>
      <c r="M69" s="222"/>
      <c r="N69" s="223"/>
      <c r="O69" s="216"/>
      <c r="P69" s="216"/>
      <c r="Q69" s="216"/>
      <c r="R69" s="211"/>
      <c r="T69" s="224"/>
      <c r="U69" s="224"/>
      <c r="V69" s="224"/>
      <c r="W69" s="224"/>
    </row>
    <row r="70" spans="1:23" s="212" customFormat="1" ht="18.75" customHeight="1" x14ac:dyDescent="0.25">
      <c r="A70" s="211"/>
      <c r="B70" s="217">
        <v>15</v>
      </c>
      <c r="C70" s="160" t="s">
        <v>292</v>
      </c>
      <c r="D70" s="218">
        <v>0</v>
      </c>
      <c r="E70" s="219"/>
      <c r="F70" s="218">
        <v>4</v>
      </c>
      <c r="G70" s="228"/>
      <c r="H70" s="218">
        <f t="shared" si="3"/>
        <v>4</v>
      </c>
      <c r="I70" s="228"/>
      <c r="J70" s="220">
        <v>392.71</v>
      </c>
      <c r="K70" s="219"/>
      <c r="L70" s="221">
        <f t="shared" si="4"/>
        <v>98.177499999999995</v>
      </c>
      <c r="M70" s="222"/>
      <c r="N70" s="223"/>
      <c r="O70" s="216"/>
      <c r="P70" s="216"/>
      <c r="Q70" s="216"/>
      <c r="R70" s="211"/>
      <c r="T70" s="224"/>
      <c r="U70" s="224"/>
      <c r="V70" s="224"/>
      <c r="W70" s="224"/>
    </row>
    <row r="71" spans="1:23" s="212" customFormat="1" ht="18.75" customHeight="1" x14ac:dyDescent="0.25">
      <c r="A71" s="211"/>
      <c r="B71" s="217">
        <v>16</v>
      </c>
      <c r="C71" s="160" t="s">
        <v>293</v>
      </c>
      <c r="D71" s="218">
        <v>4</v>
      </c>
      <c r="E71" s="219"/>
      <c r="F71" s="218">
        <v>13</v>
      </c>
      <c r="G71" s="228"/>
      <c r="H71" s="218">
        <f t="shared" si="3"/>
        <v>17</v>
      </c>
      <c r="I71" s="228"/>
      <c r="J71" s="220">
        <v>19.2</v>
      </c>
      <c r="K71" s="219"/>
      <c r="L71" s="221">
        <f t="shared" si="4"/>
        <v>1.1294117647058823</v>
      </c>
      <c r="M71" s="222"/>
      <c r="N71" s="223"/>
      <c r="O71" s="216"/>
      <c r="P71" s="216"/>
      <c r="Q71" s="216"/>
      <c r="R71" s="211"/>
      <c r="T71" s="224"/>
      <c r="U71" s="224"/>
      <c r="V71" s="224"/>
      <c r="W71" s="224"/>
    </row>
    <row r="72" spans="1:23" s="212" customFormat="1" ht="18.75" customHeight="1" x14ac:dyDescent="0.25">
      <c r="A72" s="211"/>
      <c r="B72" s="217">
        <v>17</v>
      </c>
      <c r="C72" s="160" t="s">
        <v>294</v>
      </c>
      <c r="D72" s="218">
        <v>389</v>
      </c>
      <c r="E72" s="219"/>
      <c r="F72" s="218">
        <v>74</v>
      </c>
      <c r="G72" s="228"/>
      <c r="H72" s="218">
        <f t="shared" si="3"/>
        <v>463</v>
      </c>
      <c r="I72" s="228"/>
      <c r="J72" s="220">
        <v>5158.253999999999</v>
      </c>
      <c r="K72" s="219"/>
      <c r="L72" s="221">
        <f t="shared" si="4"/>
        <v>11.140937365010798</v>
      </c>
      <c r="M72" s="222"/>
      <c r="N72" s="223"/>
      <c r="O72" s="216"/>
      <c r="P72" s="216"/>
      <c r="Q72" s="216"/>
      <c r="R72" s="211"/>
      <c r="T72" s="224"/>
      <c r="U72" s="224"/>
      <c r="V72" s="224"/>
      <c r="W72" s="224"/>
    </row>
    <row r="73" spans="1:23" s="212" customFormat="1" ht="18.75" customHeight="1" x14ac:dyDescent="0.25">
      <c r="A73" s="211"/>
      <c r="B73" s="217">
        <v>18</v>
      </c>
      <c r="C73" s="160" t="s">
        <v>137</v>
      </c>
      <c r="D73" s="218">
        <v>22</v>
      </c>
      <c r="E73" s="219"/>
      <c r="F73" s="218">
        <v>5</v>
      </c>
      <c r="G73" s="228"/>
      <c r="H73" s="218">
        <f t="shared" si="3"/>
        <v>27</v>
      </c>
      <c r="I73" s="228"/>
      <c r="J73" s="220">
        <v>532.61</v>
      </c>
      <c r="K73" s="219"/>
      <c r="L73" s="221">
        <f t="shared" si="4"/>
        <v>19.726296296296297</v>
      </c>
      <c r="M73" s="222"/>
      <c r="N73" s="223"/>
      <c r="O73" s="216"/>
      <c r="P73" s="216"/>
      <c r="Q73" s="216"/>
      <c r="R73" s="211"/>
      <c r="T73" s="224"/>
      <c r="U73" s="224"/>
      <c r="V73" s="224"/>
      <c r="W73" s="224"/>
    </row>
    <row r="74" spans="1:23" s="212" customFormat="1" ht="18.75" customHeight="1" x14ac:dyDescent="0.25">
      <c r="A74" s="211"/>
      <c r="B74" s="217">
        <v>19</v>
      </c>
      <c r="C74" s="160" t="s">
        <v>295</v>
      </c>
      <c r="D74" s="218">
        <v>16</v>
      </c>
      <c r="E74" s="219"/>
      <c r="F74" s="218">
        <v>0</v>
      </c>
      <c r="G74" s="228"/>
      <c r="H74" s="218">
        <f t="shared" si="3"/>
        <v>16</v>
      </c>
      <c r="I74" s="228"/>
      <c r="J74" s="220">
        <v>151.44999999999999</v>
      </c>
      <c r="K74" s="219"/>
      <c r="L74" s="221">
        <f t="shared" si="4"/>
        <v>9.4656249999999993</v>
      </c>
      <c r="M74" s="222"/>
      <c r="N74" s="223"/>
      <c r="O74" s="216"/>
      <c r="P74" s="216"/>
      <c r="Q74" s="216"/>
      <c r="R74" s="211"/>
      <c r="T74" s="224"/>
      <c r="U74" s="224"/>
      <c r="V74" s="224"/>
      <c r="W74" s="224"/>
    </row>
    <row r="75" spans="1:23" s="212" customFormat="1" ht="18.75" customHeight="1" x14ac:dyDescent="0.25">
      <c r="A75" s="211"/>
      <c r="B75" s="217">
        <v>20</v>
      </c>
      <c r="C75" s="160" t="s">
        <v>296</v>
      </c>
      <c r="D75" s="218">
        <v>0</v>
      </c>
      <c r="E75" s="219"/>
      <c r="F75" s="218">
        <v>0</v>
      </c>
      <c r="G75" s="228"/>
      <c r="H75" s="218">
        <f t="shared" si="3"/>
        <v>0</v>
      </c>
      <c r="I75" s="228"/>
      <c r="J75" s="220">
        <v>128.69999999999999</v>
      </c>
      <c r="K75" s="229"/>
      <c r="L75" s="345" t="s">
        <v>85</v>
      </c>
      <c r="M75" s="222"/>
      <c r="N75" s="223"/>
      <c r="O75" s="216"/>
      <c r="P75" s="230"/>
      <c r="Q75" s="216"/>
      <c r="R75" s="211"/>
      <c r="T75" s="224"/>
      <c r="U75" s="224"/>
      <c r="V75" s="224"/>
      <c r="W75" s="224"/>
    </row>
    <row r="76" spans="1:23" s="212" customFormat="1" ht="18.75" customHeight="1" thickBot="1" x14ac:dyDescent="0.3">
      <c r="A76" s="211"/>
      <c r="B76" s="217">
        <v>21</v>
      </c>
      <c r="C76" s="231" t="s">
        <v>297</v>
      </c>
      <c r="D76" s="218">
        <v>17</v>
      </c>
      <c r="E76" s="232"/>
      <c r="F76" s="218">
        <v>0</v>
      </c>
      <c r="G76" s="232"/>
      <c r="H76" s="220">
        <f t="shared" si="3"/>
        <v>17</v>
      </c>
      <c r="I76" s="232"/>
      <c r="J76" s="220">
        <v>406.04</v>
      </c>
      <c r="K76" s="229"/>
      <c r="L76" s="221">
        <f t="shared" si="4"/>
        <v>23.884705882352943</v>
      </c>
      <c r="M76" s="222"/>
      <c r="N76" s="228"/>
      <c r="O76" s="216"/>
      <c r="P76" s="230"/>
      <c r="Q76" s="216"/>
      <c r="R76" s="211"/>
      <c r="T76" s="224"/>
      <c r="U76" s="224"/>
      <c r="V76" s="224"/>
      <c r="W76" s="224"/>
    </row>
    <row r="77" spans="1:23" s="212" customFormat="1" ht="18.75" customHeight="1" thickTop="1" thickBot="1" x14ac:dyDescent="0.3">
      <c r="A77" s="211"/>
      <c r="B77" s="320" t="s">
        <v>10</v>
      </c>
      <c r="C77" s="321"/>
      <c r="D77" s="233">
        <f>SUM(D56:D76)</f>
        <v>593</v>
      </c>
      <c r="E77" s="234"/>
      <c r="F77" s="233">
        <f>SUM(F56:F76)</f>
        <v>402</v>
      </c>
      <c r="G77" s="234"/>
      <c r="H77" s="233">
        <f>SUM(H56:H76)</f>
        <v>995</v>
      </c>
      <c r="I77" s="234"/>
      <c r="J77" s="233">
        <f>+SUM(J56:J76)</f>
        <v>15224.330000000002</v>
      </c>
      <c r="K77" s="235"/>
      <c r="L77" s="236">
        <f>J77/D77</f>
        <v>25.673406408094436</v>
      </c>
      <c r="M77" s="237"/>
      <c r="N77" s="216"/>
      <c r="O77" s="216"/>
      <c r="P77" s="230"/>
      <c r="Q77" s="216"/>
      <c r="R77" s="211"/>
      <c r="T77" s="224"/>
      <c r="U77" s="224"/>
      <c r="V77" s="224"/>
      <c r="W77" s="224"/>
    </row>
    <row r="78" spans="1:23" s="212" customFormat="1" ht="18.75" customHeight="1" x14ac:dyDescent="0.25">
      <c r="A78" s="211"/>
      <c r="B78" s="238" t="s">
        <v>82</v>
      </c>
      <c r="C78" s="216"/>
      <c r="D78" s="216"/>
      <c r="E78" s="216"/>
      <c r="F78" s="216"/>
      <c r="G78" s="216"/>
      <c r="H78" s="216"/>
      <c r="I78" s="216"/>
      <c r="J78" s="239"/>
      <c r="K78" s="216"/>
      <c r="L78" s="216"/>
      <c r="M78" s="216"/>
      <c r="N78" s="216"/>
      <c r="O78" s="216"/>
      <c r="P78" s="216"/>
      <c r="Q78" s="216"/>
      <c r="R78" s="211"/>
      <c r="T78" s="224"/>
      <c r="U78" s="224"/>
      <c r="V78" s="224"/>
      <c r="W78" s="224"/>
    </row>
    <row r="79" spans="1:23" x14ac:dyDescent="0.25">
      <c r="A79" s="13"/>
      <c r="C79" s="123"/>
      <c r="D79" s="123"/>
      <c r="E79" s="123"/>
      <c r="F79" s="123"/>
      <c r="G79" s="123"/>
      <c r="H79" s="123"/>
      <c r="I79" s="123"/>
      <c r="J79" s="149"/>
      <c r="K79" s="123"/>
      <c r="L79" s="123"/>
      <c r="M79" s="123"/>
      <c r="N79" s="123"/>
      <c r="O79" s="123"/>
      <c r="P79" s="123"/>
      <c r="Q79" s="123"/>
    </row>
    <row r="80" spans="1:23" x14ac:dyDescent="0.25">
      <c r="A80" s="13"/>
      <c r="B80" s="150"/>
      <c r="C80" s="123"/>
      <c r="D80" s="123"/>
      <c r="E80" s="123"/>
      <c r="F80" s="123"/>
      <c r="G80" s="123"/>
      <c r="H80" s="123"/>
      <c r="I80" s="123"/>
      <c r="J80" s="149"/>
      <c r="K80" s="123"/>
      <c r="L80" s="123"/>
      <c r="M80" s="123"/>
      <c r="N80" s="123"/>
      <c r="O80" s="123"/>
      <c r="P80" s="123"/>
      <c r="Q80" s="123"/>
      <c r="R80" s="13"/>
    </row>
    <row r="81" spans="1:28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41"/>
      <c r="K81" s="13"/>
      <c r="L81" s="13"/>
      <c r="M81" s="13"/>
      <c r="N81" s="13"/>
      <c r="O81" s="13"/>
      <c r="P81" s="13"/>
      <c r="Q81" s="13"/>
      <c r="R81" s="13"/>
    </row>
    <row r="82" spans="1:2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41"/>
      <c r="K82" s="13"/>
      <c r="L82" s="13"/>
      <c r="M82" s="13"/>
      <c r="N82" s="13"/>
      <c r="O82" s="13"/>
      <c r="P82" s="13"/>
      <c r="Q82" s="13"/>
      <c r="R82" s="13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1:28" x14ac:dyDescent="0.25">
      <c r="A83" s="13"/>
      <c r="B83" s="13"/>
      <c r="C83" s="13"/>
      <c r="D83" s="41"/>
      <c r="E83" s="13"/>
      <c r="F83" s="41"/>
      <c r="G83" s="13"/>
      <c r="H83" s="41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97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28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97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97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97"/>
      <c r="T86" s="151"/>
      <c r="U86" s="122"/>
      <c r="V86" s="151"/>
      <c r="W86" s="119"/>
      <c r="X86" s="119"/>
      <c r="Y86" s="119"/>
      <c r="Z86" s="119"/>
      <c r="AA86" s="119"/>
      <c r="AB86" s="119"/>
    </row>
    <row r="87" spans="1:28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T87" s="122"/>
      <c r="U87" s="122"/>
      <c r="V87" s="122"/>
      <c r="W87" s="119"/>
      <c r="X87" s="119"/>
      <c r="Y87" s="119"/>
      <c r="Z87" s="119"/>
      <c r="AA87" s="119"/>
      <c r="AB87" s="119"/>
    </row>
    <row r="88" spans="1:28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T88" s="156"/>
      <c r="U88" s="156" t="s">
        <v>132</v>
      </c>
      <c r="V88" s="156" t="s">
        <v>133</v>
      </c>
      <c r="W88" s="157"/>
      <c r="X88" s="119"/>
      <c r="Y88" s="119"/>
      <c r="Z88" s="119"/>
      <c r="AA88" s="119"/>
      <c r="AB88" s="119"/>
    </row>
    <row r="89" spans="1:28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T89" s="119"/>
      <c r="U89" s="119" t="s">
        <v>259</v>
      </c>
      <c r="V89" s="119">
        <v>6492</v>
      </c>
      <c r="W89" s="158">
        <f t="shared" ref="W89:W107" si="5">+V89/$V$108</f>
        <v>0.53392548729336298</v>
      </c>
      <c r="X89" s="119"/>
      <c r="Y89" s="119"/>
      <c r="Z89" s="119"/>
      <c r="AA89" s="119"/>
      <c r="AB89" s="119"/>
    </row>
    <row r="90" spans="1:28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T90" s="119"/>
      <c r="U90" s="119" t="s">
        <v>13</v>
      </c>
      <c r="V90" s="119">
        <v>2261</v>
      </c>
      <c r="W90" s="158">
        <f t="shared" si="5"/>
        <v>0.18595279217040875</v>
      </c>
      <c r="X90" s="119"/>
      <c r="Y90" s="119"/>
      <c r="Z90" s="119"/>
      <c r="AA90" s="119"/>
      <c r="AB90" s="119"/>
    </row>
    <row r="91" spans="1:28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T91" s="119"/>
      <c r="U91" s="119" t="s">
        <v>265</v>
      </c>
      <c r="V91" s="119">
        <v>769</v>
      </c>
      <c r="W91" s="158">
        <f t="shared" si="5"/>
        <v>6.3245332675384486E-2</v>
      </c>
      <c r="X91" s="119"/>
      <c r="Y91" s="119"/>
      <c r="Z91" s="119"/>
      <c r="AA91" s="119"/>
      <c r="AB91" s="119"/>
    </row>
    <row r="92" spans="1:28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T92" s="119"/>
      <c r="U92" s="119" t="s">
        <v>96</v>
      </c>
      <c r="V92" s="119">
        <v>674</v>
      </c>
      <c r="W92" s="158">
        <f t="shared" si="5"/>
        <v>5.5432190147216051E-2</v>
      </c>
      <c r="X92" s="119"/>
      <c r="Y92" s="119"/>
      <c r="Z92" s="119"/>
      <c r="AA92" s="119"/>
      <c r="AB92" s="119"/>
    </row>
    <row r="93" spans="1:28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T93" s="119"/>
      <c r="U93" s="119" t="s">
        <v>12</v>
      </c>
      <c r="V93" s="119">
        <v>437</v>
      </c>
      <c r="W93" s="158">
        <f t="shared" si="5"/>
        <v>3.5940455629574798E-2</v>
      </c>
      <c r="X93" s="119"/>
      <c r="Y93" s="119"/>
      <c r="Z93" s="119"/>
      <c r="AA93" s="119"/>
      <c r="AB93" s="119"/>
    </row>
    <row r="94" spans="1:28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T94" s="119"/>
      <c r="U94" s="119" t="s">
        <v>54</v>
      </c>
      <c r="V94" s="119">
        <v>400</v>
      </c>
      <c r="W94" s="158">
        <f t="shared" si="5"/>
        <v>3.2897442223867097E-2</v>
      </c>
      <c r="X94" s="119"/>
      <c r="Y94" s="119"/>
      <c r="Z94" s="119"/>
      <c r="AA94" s="119"/>
      <c r="AB94" s="119"/>
    </row>
    <row r="95" spans="1:2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T95" s="119"/>
      <c r="U95" s="119" t="s">
        <v>99</v>
      </c>
      <c r="V95" s="119">
        <v>336</v>
      </c>
      <c r="W95" s="158">
        <f t="shared" si="5"/>
        <v>2.7633851468048358E-2</v>
      </c>
      <c r="X95" s="119"/>
      <c r="Y95" s="119"/>
      <c r="Z95" s="119"/>
      <c r="AA95" s="119"/>
      <c r="AB95" s="119"/>
    </row>
    <row r="96" spans="1:28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T96" s="119"/>
      <c r="U96" s="119" t="s">
        <v>90</v>
      </c>
      <c r="V96" s="119">
        <v>271</v>
      </c>
      <c r="W96" s="158">
        <f t="shared" si="5"/>
        <v>2.2288017106669958E-2</v>
      </c>
      <c r="X96" s="119"/>
      <c r="Y96" s="119"/>
      <c r="Z96" s="119"/>
      <c r="AA96" s="119"/>
      <c r="AB96" s="119"/>
    </row>
    <row r="97" spans="1:28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T97" s="119"/>
      <c r="U97" s="119" t="s">
        <v>89</v>
      </c>
      <c r="V97" s="119">
        <v>218</v>
      </c>
      <c r="W97" s="158">
        <f t="shared" si="5"/>
        <v>1.7929106012007565E-2</v>
      </c>
      <c r="X97" s="119"/>
      <c r="Y97" s="119"/>
      <c r="Z97" s="119"/>
      <c r="AA97" s="119"/>
      <c r="AB97" s="119"/>
    </row>
    <row r="98" spans="1:28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T98" s="119"/>
      <c r="U98" s="119" t="s">
        <v>92</v>
      </c>
      <c r="V98" s="119">
        <v>175</v>
      </c>
      <c r="W98" s="158">
        <f t="shared" si="5"/>
        <v>1.4392630972941854E-2</v>
      </c>
      <c r="X98" s="119"/>
      <c r="Y98" s="119"/>
      <c r="Z98" s="119"/>
      <c r="AA98" s="119"/>
      <c r="AB98" s="119"/>
    </row>
    <row r="99" spans="1:28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T99" s="119"/>
      <c r="U99" s="119" t="s">
        <v>101</v>
      </c>
      <c r="V99" s="119">
        <v>65</v>
      </c>
      <c r="W99" s="158">
        <f t="shared" si="5"/>
        <v>5.3458343613784027E-3</v>
      </c>
      <c r="X99" s="119"/>
      <c r="Y99" s="119"/>
      <c r="Z99" s="119"/>
      <c r="AA99" s="119"/>
      <c r="AB99" s="119"/>
    </row>
    <row r="100" spans="1:28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T100" s="119"/>
      <c r="U100" s="119" t="s">
        <v>86</v>
      </c>
      <c r="V100" s="119">
        <v>23</v>
      </c>
      <c r="W100" s="158">
        <f t="shared" si="5"/>
        <v>1.891602927872358E-3</v>
      </c>
      <c r="X100" s="119"/>
      <c r="Y100" s="119"/>
      <c r="Z100" s="119"/>
      <c r="AA100" s="119"/>
      <c r="AB100" s="119"/>
    </row>
    <row r="101" spans="1:28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T101" s="119"/>
      <c r="U101" s="119" t="s">
        <v>98</v>
      </c>
      <c r="V101" s="119">
        <v>20</v>
      </c>
      <c r="W101" s="158">
        <f t="shared" si="5"/>
        <v>1.6448721111933548E-3</v>
      </c>
      <c r="X101" s="119"/>
      <c r="Y101" s="119"/>
      <c r="Z101" s="119"/>
      <c r="AA101" s="119"/>
      <c r="AB101" s="119"/>
    </row>
    <row r="102" spans="1:28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T102" s="119"/>
      <c r="U102" s="119" t="s">
        <v>245</v>
      </c>
      <c r="V102" s="119">
        <v>18</v>
      </c>
      <c r="W102" s="158">
        <f t="shared" si="5"/>
        <v>1.4803849000740192E-3</v>
      </c>
      <c r="X102" s="119"/>
      <c r="Y102" s="119"/>
      <c r="Z102" s="119"/>
      <c r="AA102" s="119"/>
      <c r="AB102" s="119"/>
    </row>
    <row r="103" spans="1:28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T103" s="119"/>
      <c r="U103" s="119" t="s">
        <v>249</v>
      </c>
      <c r="V103" s="119">
        <v>0</v>
      </c>
      <c r="W103" s="158">
        <f t="shared" si="5"/>
        <v>0</v>
      </c>
      <c r="X103" s="119"/>
      <c r="Y103" s="119"/>
      <c r="Z103" s="119"/>
      <c r="AA103" s="119"/>
      <c r="AB103" s="119"/>
    </row>
    <row r="104" spans="1:28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T104" s="119"/>
      <c r="U104" s="119"/>
      <c r="V104" s="119"/>
      <c r="W104" s="158">
        <f t="shared" si="5"/>
        <v>0</v>
      </c>
      <c r="X104" s="119"/>
      <c r="Y104" s="119"/>
      <c r="Z104" s="119"/>
      <c r="AA104" s="119"/>
      <c r="AB104" s="119"/>
    </row>
    <row r="105" spans="1:28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T105" s="119"/>
      <c r="U105" s="119"/>
      <c r="V105" s="119"/>
      <c r="W105" s="158">
        <f t="shared" si="5"/>
        <v>0</v>
      </c>
      <c r="X105" s="119"/>
      <c r="Y105" s="119"/>
      <c r="Z105" s="119"/>
      <c r="AA105" s="119"/>
      <c r="AB105" s="119"/>
    </row>
    <row r="106" spans="1:28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T106" s="119"/>
      <c r="U106" s="119"/>
      <c r="V106" s="119"/>
      <c r="W106" s="158">
        <f t="shared" si="5"/>
        <v>0</v>
      </c>
      <c r="X106" s="119"/>
      <c r="Y106" s="119"/>
      <c r="Z106" s="119"/>
      <c r="AA106" s="119"/>
      <c r="AB106" s="119"/>
    </row>
    <row r="107" spans="1:28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T107" s="119"/>
      <c r="U107" s="119"/>
      <c r="V107" s="119"/>
      <c r="W107" s="158">
        <f t="shared" si="5"/>
        <v>0</v>
      </c>
      <c r="X107" s="119"/>
      <c r="Y107" s="119"/>
      <c r="Z107" s="119"/>
      <c r="AA107" s="119"/>
      <c r="AB107" s="119"/>
    </row>
    <row r="108" spans="1:28" x14ac:dyDescent="0.25">
      <c r="T108" s="119"/>
      <c r="U108" s="119"/>
      <c r="V108" s="152">
        <f>SUM(V89:V107)</f>
        <v>12159</v>
      </c>
      <c r="W108" s="119"/>
      <c r="X108" s="119"/>
      <c r="Y108" s="119"/>
      <c r="Z108" s="119"/>
      <c r="AA108" s="119"/>
      <c r="AB108" s="119"/>
    </row>
    <row r="109" spans="1:28" x14ac:dyDescent="0.25">
      <c r="T109" s="122"/>
      <c r="U109" s="122"/>
      <c r="V109" s="122"/>
      <c r="W109" s="119"/>
      <c r="X109" s="119"/>
      <c r="Y109" s="119"/>
      <c r="Z109" s="119"/>
      <c r="AA109" s="119"/>
      <c r="AB109" s="119"/>
    </row>
    <row r="110" spans="1:28" x14ac:dyDescent="0.25">
      <c r="T110" s="122"/>
      <c r="U110" s="122"/>
      <c r="V110" s="122"/>
      <c r="W110" s="119"/>
      <c r="X110" s="119"/>
      <c r="Y110" s="119"/>
      <c r="Z110" s="119"/>
      <c r="AA110" s="119"/>
      <c r="AB110" s="119"/>
    </row>
    <row r="111" spans="1:28" x14ac:dyDescent="0.25">
      <c r="T111" s="122"/>
      <c r="U111" s="122"/>
      <c r="V111" s="122"/>
      <c r="W111" s="119"/>
      <c r="X111" s="119"/>
      <c r="Y111" s="119"/>
      <c r="Z111" s="119"/>
      <c r="AA111" s="119"/>
      <c r="AB111" s="119"/>
    </row>
    <row r="112" spans="1:28" x14ac:dyDescent="0.25">
      <c r="T112" s="122"/>
      <c r="U112" s="122"/>
      <c r="V112" s="122"/>
      <c r="W112" s="119"/>
      <c r="X112" s="119"/>
      <c r="Y112" s="119"/>
      <c r="Z112" s="119"/>
      <c r="AA112" s="119"/>
      <c r="AB112" s="119"/>
    </row>
    <row r="113" spans="20:28" x14ac:dyDescent="0.25">
      <c r="T113" s="122"/>
      <c r="U113" s="122"/>
      <c r="V113" s="122"/>
      <c r="W113" s="119"/>
      <c r="X113" s="119"/>
      <c r="Y113" s="119"/>
      <c r="Z113" s="119"/>
      <c r="AA113" s="119"/>
      <c r="AB113" s="119"/>
    </row>
    <row r="114" spans="20:28" x14ac:dyDescent="0.25">
      <c r="T114" s="119"/>
      <c r="U114" s="122"/>
      <c r="V114" s="122"/>
      <c r="W114" s="119"/>
      <c r="X114" s="119"/>
      <c r="Y114" s="119"/>
      <c r="Z114" s="119"/>
      <c r="AA114" s="119"/>
      <c r="AB114" s="119"/>
    </row>
    <row r="115" spans="20:28" x14ac:dyDescent="0.25">
      <c r="T115" s="119"/>
      <c r="U115" s="122"/>
      <c r="V115" s="122"/>
      <c r="W115" s="119"/>
      <c r="X115" s="119"/>
      <c r="Y115" s="119"/>
      <c r="Z115" s="119"/>
      <c r="AA115" s="119"/>
      <c r="AB115" s="119"/>
    </row>
    <row r="116" spans="20:28" x14ac:dyDescent="0.25">
      <c r="T116" s="119"/>
      <c r="U116" s="122"/>
      <c r="V116" s="122"/>
      <c r="W116" s="119"/>
      <c r="X116" s="119"/>
      <c r="Y116" s="119"/>
      <c r="Z116" s="119"/>
      <c r="AA116" s="119"/>
      <c r="AB116" s="119"/>
    </row>
    <row r="117" spans="20:28" x14ac:dyDescent="0.25">
      <c r="T117" s="119"/>
      <c r="U117" s="122"/>
      <c r="V117" s="122"/>
      <c r="W117" s="119"/>
      <c r="X117" s="119"/>
      <c r="Y117" s="119"/>
      <c r="Z117" s="119"/>
      <c r="AA117" s="119"/>
      <c r="AB117" s="119"/>
    </row>
    <row r="118" spans="20:28" x14ac:dyDescent="0.25">
      <c r="T118" s="119"/>
      <c r="U118" s="119"/>
      <c r="V118" s="119"/>
      <c r="W118" s="119"/>
      <c r="X118" s="119"/>
      <c r="Y118" s="119"/>
      <c r="Z118" s="119"/>
      <c r="AA118" s="119"/>
      <c r="AB118" s="119"/>
    </row>
    <row r="119" spans="20:28" x14ac:dyDescent="0.25">
      <c r="T119" s="119"/>
      <c r="U119" s="119"/>
      <c r="V119" s="119"/>
      <c r="W119" s="119"/>
      <c r="X119" s="119"/>
      <c r="Y119" s="119"/>
      <c r="Z119" s="119"/>
      <c r="AA119" s="119"/>
      <c r="AB119" s="119"/>
    </row>
    <row r="120" spans="20:28" x14ac:dyDescent="0.25">
      <c r="T120" s="119"/>
      <c r="U120" s="119"/>
      <c r="V120" s="119"/>
      <c r="W120" s="119"/>
      <c r="X120" s="119"/>
      <c r="Y120" s="119"/>
      <c r="Z120" s="119"/>
      <c r="AA120" s="119"/>
      <c r="AB120" s="119"/>
    </row>
    <row r="121" spans="20:28" x14ac:dyDescent="0.25">
      <c r="T121" s="152"/>
      <c r="U121" s="152" t="s">
        <v>142</v>
      </c>
      <c r="V121" s="153" t="s">
        <v>143</v>
      </c>
      <c r="W121" s="119"/>
      <c r="X121" s="119"/>
      <c r="Y121" s="119"/>
      <c r="Z121" s="119"/>
      <c r="AA121" s="119"/>
      <c r="AB121" s="119"/>
    </row>
    <row r="122" spans="20:28" x14ac:dyDescent="0.25">
      <c r="T122" s="119"/>
      <c r="U122" s="119" t="s">
        <v>141</v>
      </c>
      <c r="V122" s="119">
        <v>463</v>
      </c>
      <c r="W122" s="158">
        <f t="shared" ref="W122:W127" si="6">+V122/$W$133</f>
        <v>0.46532663316582917</v>
      </c>
      <c r="X122" s="119"/>
      <c r="Y122" s="119"/>
      <c r="Z122" s="119"/>
      <c r="AA122" s="119" t="s">
        <v>294</v>
      </c>
      <c r="AB122" s="119">
        <v>463</v>
      </c>
    </row>
    <row r="123" spans="20:28" x14ac:dyDescent="0.25">
      <c r="T123" s="122"/>
      <c r="U123" s="119" t="s">
        <v>24</v>
      </c>
      <c r="V123" s="119">
        <v>106</v>
      </c>
      <c r="W123" s="158">
        <f t="shared" si="6"/>
        <v>0.10653266331658291</v>
      </c>
      <c r="X123" s="119"/>
      <c r="Y123" s="119"/>
      <c r="Z123" s="119"/>
      <c r="AA123" s="119" t="s">
        <v>289</v>
      </c>
      <c r="AB123" s="119">
        <v>106</v>
      </c>
    </row>
    <row r="124" spans="20:28" x14ac:dyDescent="0.25">
      <c r="T124" s="122"/>
      <c r="U124" s="119" t="s">
        <v>139</v>
      </c>
      <c r="V124" s="119">
        <v>103</v>
      </c>
      <c r="W124" s="158">
        <f t="shared" si="6"/>
        <v>0.10351758793969849</v>
      </c>
      <c r="X124" s="119"/>
      <c r="Y124" s="119"/>
      <c r="Z124" s="119"/>
      <c r="AA124" s="119" t="s">
        <v>284</v>
      </c>
      <c r="AB124" s="119">
        <v>103</v>
      </c>
    </row>
    <row r="125" spans="20:28" x14ac:dyDescent="0.25">
      <c r="T125" s="122"/>
      <c r="U125" s="119" t="s">
        <v>140</v>
      </c>
      <c r="V125" s="119">
        <v>102</v>
      </c>
      <c r="W125" s="158">
        <f t="shared" si="6"/>
        <v>0.10251256281407035</v>
      </c>
      <c r="X125" s="119"/>
      <c r="Y125" s="119"/>
      <c r="Z125" s="119"/>
      <c r="AA125" s="119" t="s">
        <v>136</v>
      </c>
      <c r="AB125" s="119">
        <v>102</v>
      </c>
    </row>
    <row r="126" spans="20:28" x14ac:dyDescent="0.25">
      <c r="T126" s="119"/>
      <c r="U126" s="119" t="s">
        <v>87</v>
      </c>
      <c r="V126" s="119">
        <v>27</v>
      </c>
      <c r="W126" s="158">
        <f t="shared" si="6"/>
        <v>2.7135678391959798E-2</v>
      </c>
      <c r="X126" s="119"/>
      <c r="Y126" s="119"/>
      <c r="Z126" s="119"/>
      <c r="AA126" s="119" t="s">
        <v>137</v>
      </c>
      <c r="AB126" s="119">
        <v>27</v>
      </c>
    </row>
    <row r="127" spans="20:28" x14ac:dyDescent="0.25">
      <c r="T127" s="119"/>
      <c r="U127" s="119" t="s">
        <v>298</v>
      </c>
      <c r="V127" s="119">
        <v>24</v>
      </c>
      <c r="W127" s="158">
        <f t="shared" si="6"/>
        <v>2.4120603015075376E-2</v>
      </c>
      <c r="X127" s="119"/>
      <c r="Y127" s="119"/>
      <c r="Z127" s="119"/>
      <c r="AA127" s="119" t="s">
        <v>288</v>
      </c>
      <c r="AB127" s="119">
        <v>24</v>
      </c>
    </row>
    <row r="128" spans="20:28" x14ac:dyDescent="0.25">
      <c r="T128" s="122"/>
      <c r="U128" s="119"/>
      <c r="V128" s="119"/>
      <c r="W128" s="158"/>
      <c r="X128" s="119"/>
      <c r="Y128" s="119"/>
      <c r="Z128" s="119"/>
      <c r="AA128" s="119" t="s">
        <v>286</v>
      </c>
      <c r="AB128" s="119">
        <v>19</v>
      </c>
    </row>
    <row r="129" spans="20:28" x14ac:dyDescent="0.25">
      <c r="T129" s="119"/>
      <c r="U129" s="119"/>
      <c r="V129" s="119"/>
      <c r="W129" s="158"/>
      <c r="X129" s="119"/>
      <c r="Y129" s="119"/>
      <c r="Z129" s="119"/>
      <c r="AA129" s="119" t="s">
        <v>293</v>
      </c>
      <c r="AB129" s="119">
        <v>17</v>
      </c>
    </row>
    <row r="130" spans="20:28" x14ac:dyDescent="0.25">
      <c r="T130" s="119"/>
      <c r="U130" s="119"/>
      <c r="V130" s="119"/>
      <c r="W130" s="158"/>
      <c r="X130" s="119"/>
      <c r="Y130" s="119"/>
      <c r="Z130" s="119"/>
      <c r="AA130" s="119" t="s">
        <v>297</v>
      </c>
      <c r="AB130" s="119">
        <v>17</v>
      </c>
    </row>
    <row r="131" spans="20:28" x14ac:dyDescent="0.25">
      <c r="T131" s="119"/>
      <c r="U131" s="119"/>
      <c r="V131" s="119"/>
      <c r="W131" s="158"/>
      <c r="X131" s="119"/>
      <c r="Y131" s="119"/>
      <c r="Z131" s="119"/>
      <c r="AA131" s="119" t="s">
        <v>287</v>
      </c>
      <c r="AB131" s="119">
        <v>16</v>
      </c>
    </row>
    <row r="132" spans="20:28" x14ac:dyDescent="0.25">
      <c r="T132" s="119"/>
      <c r="U132" s="119"/>
      <c r="V132" s="119"/>
      <c r="W132" s="119"/>
      <c r="X132" s="119"/>
      <c r="Y132" s="119"/>
      <c r="Z132" s="119"/>
      <c r="AA132" s="119" t="s">
        <v>20</v>
      </c>
      <c r="AB132" s="119">
        <v>16</v>
      </c>
    </row>
    <row r="133" spans="20:28" x14ac:dyDescent="0.25">
      <c r="T133" s="119"/>
      <c r="U133" s="119"/>
      <c r="V133" s="119"/>
      <c r="W133" s="267">
        <f>+H77</f>
        <v>995</v>
      </c>
      <c r="X133" s="119"/>
      <c r="Y133" s="119"/>
      <c r="Z133" s="119"/>
      <c r="AA133" s="119" t="s">
        <v>295</v>
      </c>
      <c r="AB133" s="119">
        <v>16</v>
      </c>
    </row>
    <row r="134" spans="20:28" x14ac:dyDescent="0.25">
      <c r="T134" s="119"/>
      <c r="U134" s="119"/>
      <c r="V134" s="119"/>
      <c r="W134" s="119"/>
      <c r="X134" s="119"/>
      <c r="Y134" s="119"/>
      <c r="Z134" s="119"/>
      <c r="AA134" s="119" t="s">
        <v>285</v>
      </c>
      <c r="AB134" s="119">
        <v>15</v>
      </c>
    </row>
    <row r="135" spans="20:28" x14ac:dyDescent="0.25">
      <c r="T135" s="335"/>
      <c r="U135" s="335"/>
      <c r="V135" s="335"/>
      <c r="W135" s="119"/>
      <c r="X135" s="119"/>
      <c r="Y135" s="119"/>
      <c r="Z135" s="119"/>
      <c r="AA135" s="119" t="s">
        <v>290</v>
      </c>
      <c r="AB135" s="119">
        <v>13</v>
      </c>
    </row>
    <row r="136" spans="20:28" x14ac:dyDescent="0.25">
      <c r="T136" s="122"/>
      <c r="U136" s="154"/>
      <c r="V136" s="155"/>
      <c r="W136" s="119"/>
      <c r="X136" s="119"/>
      <c r="Y136" s="119"/>
      <c r="Z136" s="119"/>
      <c r="AA136" s="119" t="s">
        <v>291</v>
      </c>
      <c r="AB136" s="119">
        <v>13</v>
      </c>
    </row>
    <row r="137" spans="20:28" x14ac:dyDescent="0.25">
      <c r="T137" s="122"/>
      <c r="U137" s="122"/>
      <c r="V137" s="155"/>
      <c r="W137" s="119"/>
      <c r="X137" s="119"/>
      <c r="Y137" s="119"/>
      <c r="Z137" s="119"/>
      <c r="AA137" s="119" t="s">
        <v>55</v>
      </c>
      <c r="AB137" s="119">
        <v>12</v>
      </c>
    </row>
    <row r="138" spans="20:28" x14ac:dyDescent="0.25">
      <c r="T138" s="122"/>
      <c r="U138" s="122"/>
      <c r="V138" s="155"/>
      <c r="W138" s="119"/>
      <c r="X138" s="119"/>
      <c r="Y138" s="119"/>
      <c r="Z138" s="119"/>
      <c r="AA138" s="119" t="s">
        <v>283</v>
      </c>
      <c r="AB138" s="119">
        <v>12</v>
      </c>
    </row>
    <row r="139" spans="20:28" x14ac:dyDescent="0.25">
      <c r="T139" s="122"/>
      <c r="U139" s="154"/>
      <c r="V139" s="155"/>
      <c r="W139" s="119"/>
      <c r="X139" s="119"/>
      <c r="Y139" s="119"/>
      <c r="Z139" s="119"/>
      <c r="AA139" s="119" t="s">
        <v>292</v>
      </c>
      <c r="AB139" s="119">
        <v>4</v>
      </c>
    </row>
    <row r="140" spans="20:28" x14ac:dyDescent="0.25">
      <c r="T140" s="122"/>
      <c r="U140" s="122"/>
      <c r="V140" s="155"/>
      <c r="W140" s="119"/>
      <c r="X140" s="119"/>
      <c r="Y140" s="119"/>
      <c r="Z140" s="119"/>
      <c r="AA140" s="119" t="s">
        <v>138</v>
      </c>
      <c r="AB140" s="119">
        <v>0</v>
      </c>
    </row>
    <row r="141" spans="20:28" x14ac:dyDescent="0.25">
      <c r="T141" s="122"/>
      <c r="U141" s="122"/>
      <c r="V141" s="155"/>
      <c r="W141" s="119"/>
      <c r="X141" s="119"/>
      <c r="Y141" s="119"/>
      <c r="Z141" s="119"/>
      <c r="AA141" s="119" t="s">
        <v>56</v>
      </c>
      <c r="AB141" s="119">
        <v>0</v>
      </c>
    </row>
    <row r="142" spans="20:28" x14ac:dyDescent="0.25">
      <c r="T142" s="122"/>
      <c r="U142" s="154"/>
      <c r="V142" s="155"/>
      <c r="W142" s="119"/>
      <c r="X142" s="119"/>
      <c r="Y142" s="119"/>
      <c r="Z142" s="119"/>
      <c r="AA142" s="119" t="s">
        <v>296</v>
      </c>
      <c r="AB142" s="119">
        <v>0</v>
      </c>
    </row>
    <row r="143" spans="20:28" x14ac:dyDescent="0.25">
      <c r="T143" s="122"/>
      <c r="U143" s="122"/>
      <c r="V143" s="155"/>
      <c r="W143" s="119"/>
      <c r="X143" s="119"/>
      <c r="Y143" s="119"/>
      <c r="Z143" s="119"/>
      <c r="AA143" s="119"/>
      <c r="AB143" s="119"/>
    </row>
    <row r="144" spans="20:28" x14ac:dyDescent="0.25">
      <c r="T144" s="122"/>
      <c r="U144" s="154"/>
      <c r="V144" s="155"/>
      <c r="W144" s="119"/>
      <c r="X144" s="119"/>
      <c r="Y144" s="119"/>
      <c r="Z144" s="119"/>
      <c r="AA144" s="119"/>
      <c r="AB144" s="119"/>
    </row>
    <row r="145" spans="20:22" x14ac:dyDescent="0.25">
      <c r="T145" s="99"/>
      <c r="U145" s="99"/>
      <c r="V145" s="101"/>
    </row>
    <row r="146" spans="20:22" x14ac:dyDescent="0.25">
      <c r="T146" s="99"/>
      <c r="U146" s="100"/>
      <c r="V146" s="101"/>
    </row>
  </sheetData>
  <sortState xmlns:xlrd2="http://schemas.microsoft.com/office/spreadsheetml/2017/richdata2" ref="AA122:AB142">
    <sortCondition descending="1" ref="AB122:AB142"/>
  </sortState>
  <mergeCells count="18">
    <mergeCell ref="T135:V135"/>
    <mergeCell ref="N4:O4"/>
    <mergeCell ref="P4:Q4"/>
    <mergeCell ref="B3:B4"/>
    <mergeCell ref="B20:C20"/>
    <mergeCell ref="B77:C77"/>
    <mergeCell ref="N3:Q3"/>
    <mergeCell ref="L55:M55"/>
    <mergeCell ref="C3:C4"/>
    <mergeCell ref="J55:K55"/>
    <mergeCell ref="D55:E55"/>
    <mergeCell ref="H55:I55"/>
    <mergeCell ref="F55:G55"/>
    <mergeCell ref="D3:E4"/>
    <mergeCell ref="F3:G4"/>
    <mergeCell ref="H3:I4"/>
    <mergeCell ref="J3:K4"/>
    <mergeCell ref="L3:M4"/>
  </mergeCells>
  <phoneticPr fontId="0" type="noConversion"/>
  <pageMargins left="0.78740157480314965" right="0.78740157480314965" top="0.78740157480314965" bottom="0.78740157480314965" header="0" footer="0"/>
  <pageSetup paperSize="9"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AJ207"/>
  <sheetViews>
    <sheetView view="pageBreakPreview" zoomScale="85" zoomScaleNormal="100" zoomScaleSheetLayoutView="85" workbookViewId="0">
      <selection activeCell="U21" sqref="U21"/>
    </sheetView>
  </sheetViews>
  <sheetFormatPr baseColWidth="10" defaultRowHeight="13.2" x14ac:dyDescent="0.25"/>
  <cols>
    <col min="1" max="1" width="4.109375" customWidth="1"/>
    <col min="2" max="2" width="66.5546875" customWidth="1"/>
    <col min="3" max="3" width="13.109375" customWidth="1"/>
    <col min="4" max="4" width="1.33203125" customWidth="1"/>
    <col min="5" max="5" width="15.5546875" customWidth="1"/>
    <col min="6" max="6" width="2.33203125" customWidth="1"/>
    <col min="7" max="7" width="13.33203125" bestFit="1" customWidth="1"/>
    <col min="8" max="8" width="1.44140625" customWidth="1"/>
    <col min="9" max="9" width="13.33203125" bestFit="1" customWidth="1"/>
    <col min="10" max="10" width="1.44140625" customWidth="1"/>
    <col min="11" max="11" width="14.44140625" customWidth="1"/>
    <col min="12" max="12" width="1.33203125" customWidth="1"/>
    <col min="13" max="13" width="17.6640625" customWidth="1"/>
    <col min="14" max="14" width="1.44140625" customWidth="1"/>
    <col min="15" max="15" width="17.33203125" customWidth="1"/>
    <col min="16" max="16" width="1.33203125" customWidth="1"/>
    <col min="17" max="19" width="7.5546875" customWidth="1"/>
    <col min="20" max="20" width="7.5546875" style="97" customWidth="1"/>
    <col min="21" max="22" width="13.6640625" style="97" customWidth="1"/>
    <col min="23" max="23" width="13.6640625" style="97" bestFit="1" customWidth="1"/>
    <col min="24" max="24" width="11" style="97" customWidth="1"/>
    <col min="25" max="25" width="12.109375" style="97" customWidth="1"/>
    <col min="26" max="26" width="14.6640625" style="97" customWidth="1"/>
    <col min="27" max="27" width="11.5546875" bestFit="1" customWidth="1"/>
    <col min="28" max="28" width="12.5546875" bestFit="1" customWidth="1"/>
    <col min="29" max="29" width="9.33203125" customWidth="1"/>
  </cols>
  <sheetData>
    <row r="1" spans="1:26" ht="15.6" x14ac:dyDescent="0.3">
      <c r="A1" s="16" t="s">
        <v>203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T1"/>
      <c r="U1"/>
      <c r="V1"/>
      <c r="W1"/>
      <c r="X1"/>
      <c r="Y1"/>
      <c r="Z1"/>
    </row>
    <row r="2" spans="1:26" ht="13.8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7"/>
      <c r="L2" s="13"/>
      <c r="M2" s="13"/>
      <c r="N2" s="13"/>
      <c r="O2" s="13"/>
      <c r="P2" s="13"/>
      <c r="T2"/>
      <c r="U2"/>
      <c r="V2"/>
      <c r="W2"/>
      <c r="X2"/>
      <c r="Y2"/>
      <c r="Z2"/>
    </row>
    <row r="3" spans="1:26" ht="14.25" customHeight="1" x14ac:dyDescent="0.25">
      <c r="A3" s="280" t="s">
        <v>19</v>
      </c>
      <c r="B3" s="277" t="s">
        <v>35</v>
      </c>
      <c r="C3" s="340" t="s">
        <v>29</v>
      </c>
      <c r="D3" s="274"/>
      <c r="E3" s="340" t="s">
        <v>29</v>
      </c>
      <c r="F3" s="274"/>
      <c r="G3" s="340" t="s">
        <v>211</v>
      </c>
      <c r="H3" s="274"/>
      <c r="I3" s="340" t="s">
        <v>29</v>
      </c>
      <c r="J3" s="274"/>
      <c r="K3" s="340" t="s">
        <v>36</v>
      </c>
      <c r="L3" s="274"/>
      <c r="M3" s="340" t="s">
        <v>79</v>
      </c>
      <c r="N3" s="273"/>
      <c r="O3" s="273"/>
      <c r="P3" s="306"/>
      <c r="T3"/>
      <c r="U3"/>
      <c r="V3"/>
      <c r="W3"/>
      <c r="X3"/>
      <c r="Y3"/>
      <c r="Z3"/>
    </row>
    <row r="4" spans="1:26" ht="14.25" customHeight="1" x14ac:dyDescent="0.25">
      <c r="A4" s="286"/>
      <c r="B4" s="312"/>
      <c r="C4" s="290" t="s">
        <v>166</v>
      </c>
      <c r="D4" s="292"/>
      <c r="E4" s="290" t="s">
        <v>209</v>
      </c>
      <c r="F4" s="292"/>
      <c r="G4" s="290" t="s">
        <v>210</v>
      </c>
      <c r="H4" s="292"/>
      <c r="I4" s="344" t="s">
        <v>15</v>
      </c>
      <c r="J4" s="292"/>
      <c r="K4" s="344" t="s">
        <v>7</v>
      </c>
      <c r="L4" s="292"/>
      <c r="M4" s="336" t="s">
        <v>134</v>
      </c>
      <c r="N4" s="341"/>
      <c r="O4" s="336" t="s">
        <v>135</v>
      </c>
      <c r="P4" s="338"/>
      <c r="T4"/>
      <c r="U4"/>
      <c r="V4"/>
      <c r="W4"/>
      <c r="X4"/>
      <c r="Y4"/>
      <c r="Z4"/>
    </row>
    <row r="5" spans="1:26" ht="14.25" customHeight="1" thickBot="1" x14ac:dyDescent="0.3">
      <c r="A5" s="288"/>
      <c r="B5" s="313"/>
      <c r="C5" s="342"/>
      <c r="D5" s="293"/>
      <c r="E5" s="342"/>
      <c r="F5" s="293"/>
      <c r="G5" s="342"/>
      <c r="H5" s="293"/>
      <c r="I5" s="342"/>
      <c r="J5" s="293"/>
      <c r="K5" s="342"/>
      <c r="L5" s="293"/>
      <c r="M5" s="342"/>
      <c r="N5" s="293"/>
      <c r="O5" s="342"/>
      <c r="P5" s="343"/>
      <c r="R5" s="264"/>
      <c r="S5" s="264" t="s">
        <v>233</v>
      </c>
      <c r="T5" s="264" t="s">
        <v>300</v>
      </c>
      <c r="U5" s="264" t="s">
        <v>301</v>
      </c>
      <c r="V5"/>
      <c r="W5"/>
      <c r="X5"/>
      <c r="Y5"/>
      <c r="Z5"/>
    </row>
    <row r="6" spans="1:26" ht="18.75" customHeight="1" x14ac:dyDescent="0.25">
      <c r="A6" s="18">
        <v>1</v>
      </c>
      <c r="B6" s="160" t="s">
        <v>173</v>
      </c>
      <c r="C6" s="22">
        <v>18</v>
      </c>
      <c r="D6" s="19"/>
      <c r="E6" s="22">
        <v>0</v>
      </c>
      <c r="F6" s="19"/>
      <c r="G6" s="22">
        <f>+C6+E6</f>
        <v>18</v>
      </c>
      <c r="H6" s="19"/>
      <c r="I6" s="22">
        <v>3885.0000000000005</v>
      </c>
      <c r="J6" s="19"/>
      <c r="K6" s="20">
        <v>231.06949000000009</v>
      </c>
      <c r="L6" s="21"/>
      <c r="M6" s="22">
        <f t="shared" ref="M6:M12" si="0">+I6/G6</f>
        <v>215.83333333333337</v>
      </c>
      <c r="N6" s="23"/>
      <c r="O6" s="24">
        <f>+K6/G6</f>
        <v>12.837193888888894</v>
      </c>
      <c r="P6" s="25"/>
      <c r="R6" s="264" t="s">
        <v>91</v>
      </c>
      <c r="S6" s="264">
        <v>0</v>
      </c>
      <c r="T6" s="264" t="s">
        <v>85</v>
      </c>
      <c r="U6" s="264" t="s">
        <v>85</v>
      </c>
      <c r="V6"/>
      <c r="W6"/>
      <c r="X6"/>
      <c r="Y6"/>
      <c r="Z6"/>
    </row>
    <row r="7" spans="1:26" ht="18.75" customHeight="1" x14ac:dyDescent="0.25">
      <c r="A7" s="18">
        <v>2</v>
      </c>
      <c r="B7" s="208" t="s">
        <v>164</v>
      </c>
      <c r="C7" s="22">
        <v>20</v>
      </c>
      <c r="D7" s="19"/>
      <c r="E7" s="22">
        <v>0</v>
      </c>
      <c r="F7" s="19"/>
      <c r="G7" s="22">
        <f>+C7+E7</f>
        <v>20</v>
      </c>
      <c r="H7" s="19"/>
      <c r="I7" s="22">
        <v>2590</v>
      </c>
      <c r="J7" s="19"/>
      <c r="K7" s="20">
        <v>2.4344014</v>
      </c>
      <c r="L7" s="21"/>
      <c r="M7" s="22">
        <f t="shared" si="0"/>
        <v>129.5</v>
      </c>
      <c r="N7" s="23"/>
      <c r="O7" s="24">
        <f t="shared" ref="O7:O26" si="1">+K7/G7</f>
        <v>0.12172007</v>
      </c>
      <c r="P7" s="25"/>
      <c r="R7" s="264" t="s">
        <v>94</v>
      </c>
      <c r="S7" s="264">
        <v>18</v>
      </c>
      <c r="T7" s="264">
        <v>215.83333333333337</v>
      </c>
      <c r="U7" s="264">
        <v>12.837193888888894</v>
      </c>
      <c r="V7"/>
      <c r="W7"/>
      <c r="X7"/>
      <c r="Y7"/>
      <c r="Z7"/>
    </row>
    <row r="8" spans="1:26" ht="18.75" customHeight="1" x14ac:dyDescent="0.25">
      <c r="A8" s="18">
        <v>3</v>
      </c>
      <c r="B8" s="147" t="s">
        <v>60</v>
      </c>
      <c r="C8" s="22">
        <v>183</v>
      </c>
      <c r="D8" s="19"/>
      <c r="E8" s="22">
        <v>491</v>
      </c>
      <c r="F8" s="19"/>
      <c r="G8" s="22">
        <f t="shared" ref="G8:G26" si="2">+C8+E8</f>
        <v>674</v>
      </c>
      <c r="H8" s="19"/>
      <c r="I8" s="22">
        <v>245965.00000000012</v>
      </c>
      <c r="J8" s="19"/>
      <c r="K8" s="20">
        <v>721.15540950000047</v>
      </c>
      <c r="L8" s="21"/>
      <c r="M8" s="22">
        <f t="shared" si="0"/>
        <v>364.93323442136517</v>
      </c>
      <c r="N8" s="23"/>
      <c r="O8" s="24">
        <f t="shared" si="1"/>
        <v>1.0699635155786358</v>
      </c>
      <c r="P8" s="25"/>
      <c r="R8" s="264" t="s">
        <v>89</v>
      </c>
      <c r="S8" s="264">
        <v>218</v>
      </c>
      <c r="T8" s="264">
        <v>2003.0091743119228</v>
      </c>
      <c r="U8" s="264">
        <v>4.7938967669724741</v>
      </c>
      <c r="V8"/>
      <c r="W8"/>
      <c r="X8"/>
      <c r="Y8"/>
      <c r="Z8"/>
    </row>
    <row r="9" spans="1:26" ht="18.75" customHeight="1" x14ac:dyDescent="0.25">
      <c r="A9" s="18">
        <v>4</v>
      </c>
      <c r="B9" s="208" t="s">
        <v>61</v>
      </c>
      <c r="C9" s="22">
        <v>437</v>
      </c>
      <c r="D9" s="19"/>
      <c r="E9" s="22">
        <v>0</v>
      </c>
      <c r="F9" s="19"/>
      <c r="G9" s="22">
        <f t="shared" si="2"/>
        <v>437</v>
      </c>
      <c r="H9" s="19"/>
      <c r="I9" s="22">
        <v>480382.99999999825</v>
      </c>
      <c r="J9" s="19"/>
      <c r="K9" s="20">
        <v>836.67151859999979</v>
      </c>
      <c r="L9" s="21"/>
      <c r="M9" s="22">
        <f t="shared" si="0"/>
        <v>1099.2745995423302</v>
      </c>
      <c r="N9" s="23"/>
      <c r="O9" s="24">
        <f t="shared" si="1"/>
        <v>1.9145801340961093</v>
      </c>
      <c r="P9" s="25"/>
      <c r="R9" s="264" t="s">
        <v>100</v>
      </c>
      <c r="S9" s="264">
        <v>151</v>
      </c>
      <c r="T9" s="264">
        <v>1129.2384105960243</v>
      </c>
      <c r="U9" s="264">
        <v>2.5975365424503316</v>
      </c>
      <c r="V9"/>
      <c r="W9"/>
      <c r="X9"/>
      <c r="Y9"/>
      <c r="Z9"/>
    </row>
    <row r="10" spans="1:26" ht="18.75" customHeight="1" x14ac:dyDescent="0.25">
      <c r="A10" s="18">
        <v>5</v>
      </c>
      <c r="B10" s="160" t="s">
        <v>6</v>
      </c>
      <c r="C10" s="22">
        <v>7</v>
      </c>
      <c r="D10" s="19"/>
      <c r="E10" s="22">
        <v>0</v>
      </c>
      <c r="F10" s="19"/>
      <c r="G10" s="22">
        <f t="shared" si="2"/>
        <v>7</v>
      </c>
      <c r="H10" s="19"/>
      <c r="I10" s="22">
        <v>2047.9999999999998</v>
      </c>
      <c r="J10" s="19"/>
      <c r="K10" s="20">
        <v>3.3040522999999995</v>
      </c>
      <c r="L10" s="21"/>
      <c r="M10" s="22">
        <f t="shared" si="0"/>
        <v>292.57142857142856</v>
      </c>
      <c r="N10" s="23"/>
      <c r="O10" s="24">
        <f t="shared" si="1"/>
        <v>0.47200747142857136</v>
      </c>
      <c r="P10" s="25"/>
      <c r="R10" s="264" t="s">
        <v>90</v>
      </c>
      <c r="S10" s="264">
        <v>271</v>
      </c>
      <c r="T10" s="264">
        <v>2072.2988929889393</v>
      </c>
      <c r="U10" s="264">
        <v>2.4525300952029521</v>
      </c>
      <c r="V10"/>
      <c r="W10"/>
      <c r="X10"/>
      <c r="Y10"/>
      <c r="Z10"/>
    </row>
    <row r="11" spans="1:26" ht="18.75" customHeight="1" x14ac:dyDescent="0.25">
      <c r="A11" s="18">
        <v>6</v>
      </c>
      <c r="B11" s="160" t="s">
        <v>1</v>
      </c>
      <c r="C11" s="22">
        <v>175</v>
      </c>
      <c r="D11" s="19"/>
      <c r="E11" s="22">
        <v>0</v>
      </c>
      <c r="F11" s="19"/>
      <c r="G11" s="22">
        <f t="shared" si="2"/>
        <v>175</v>
      </c>
      <c r="H11" s="19"/>
      <c r="I11" s="22">
        <v>304690.99999999994</v>
      </c>
      <c r="J11" s="19"/>
      <c r="K11" s="20">
        <v>346.98143678999998</v>
      </c>
      <c r="L11" s="21"/>
      <c r="M11" s="22">
        <f t="shared" si="0"/>
        <v>1741.0914285714282</v>
      </c>
      <c r="N11" s="23"/>
      <c r="O11" s="24">
        <f t="shared" si="1"/>
        <v>1.9827510673714284</v>
      </c>
      <c r="P11" s="25"/>
      <c r="R11" s="264" t="s">
        <v>51</v>
      </c>
      <c r="S11" s="264">
        <v>769</v>
      </c>
      <c r="T11" s="264">
        <v>1159.2054616384951</v>
      </c>
      <c r="U11" s="264">
        <v>2.3509429189856985</v>
      </c>
      <c r="V11"/>
      <c r="W11"/>
      <c r="X11"/>
      <c r="Y11"/>
      <c r="Z11"/>
    </row>
    <row r="12" spans="1:26" ht="18.75" customHeight="1" x14ac:dyDescent="0.25">
      <c r="A12" s="18">
        <v>7</v>
      </c>
      <c r="B12" s="160" t="s">
        <v>2</v>
      </c>
      <c r="C12" s="22">
        <v>271</v>
      </c>
      <c r="D12" s="19"/>
      <c r="E12" s="22">
        <v>0</v>
      </c>
      <c r="F12" s="19"/>
      <c r="G12" s="22">
        <f t="shared" si="2"/>
        <v>271</v>
      </c>
      <c r="H12" s="19"/>
      <c r="I12" s="22">
        <v>561593.00000000256</v>
      </c>
      <c r="J12" s="19"/>
      <c r="K12" s="20">
        <v>664.63565579999999</v>
      </c>
      <c r="L12" s="21"/>
      <c r="M12" s="22">
        <f t="shared" si="0"/>
        <v>2072.2988929889393</v>
      </c>
      <c r="N12" s="23"/>
      <c r="O12" s="24">
        <f t="shared" si="1"/>
        <v>2.4525300952029521</v>
      </c>
      <c r="P12" s="25"/>
      <c r="R12" s="264" t="s">
        <v>92</v>
      </c>
      <c r="S12" s="264">
        <v>175</v>
      </c>
      <c r="T12" s="264">
        <v>1741.0914285714282</v>
      </c>
      <c r="U12" s="264">
        <v>1.9827510673714284</v>
      </c>
      <c r="V12"/>
      <c r="W12"/>
      <c r="X12"/>
      <c r="Y12"/>
      <c r="Z12"/>
    </row>
    <row r="13" spans="1:26" ht="18.75" customHeight="1" x14ac:dyDescent="0.25">
      <c r="A13" s="18">
        <v>8</v>
      </c>
      <c r="B13" s="160" t="s">
        <v>3</v>
      </c>
      <c r="C13" s="22">
        <v>115</v>
      </c>
      <c r="D13" s="19"/>
      <c r="E13" s="22">
        <v>221</v>
      </c>
      <c r="F13" s="19"/>
      <c r="G13" s="22">
        <f t="shared" si="2"/>
        <v>336</v>
      </c>
      <c r="H13" s="19"/>
      <c r="I13" s="22">
        <v>96217.999999999913</v>
      </c>
      <c r="J13" s="19"/>
      <c r="K13" s="20">
        <v>292.11669930000022</v>
      </c>
      <c r="L13" s="21"/>
      <c r="M13" s="22">
        <f t="shared" ref="M13:M26" si="3">+I13/G13</f>
        <v>286.36309523809496</v>
      </c>
      <c r="N13" s="23"/>
      <c r="O13" s="24">
        <f t="shared" si="1"/>
        <v>0.86939493839285775</v>
      </c>
      <c r="P13" s="25"/>
      <c r="R13" s="264" t="s">
        <v>12</v>
      </c>
      <c r="S13" s="264">
        <v>437</v>
      </c>
      <c r="T13" s="264">
        <v>1099.2745995423302</v>
      </c>
      <c r="U13" s="264">
        <v>1.9145801340961093</v>
      </c>
      <c r="V13"/>
      <c r="W13"/>
      <c r="X13"/>
      <c r="Y13"/>
      <c r="Z13"/>
    </row>
    <row r="14" spans="1:26" ht="18.75" customHeight="1" x14ac:dyDescent="0.25">
      <c r="A14" s="18">
        <v>9</v>
      </c>
      <c r="B14" s="147" t="s">
        <v>4</v>
      </c>
      <c r="C14" s="22">
        <v>377</v>
      </c>
      <c r="D14" s="19"/>
      <c r="E14" s="22">
        <v>1884</v>
      </c>
      <c r="F14" s="19"/>
      <c r="G14" s="22">
        <f t="shared" si="2"/>
        <v>2261</v>
      </c>
      <c r="H14" s="19"/>
      <c r="I14" s="22">
        <v>829279.00000000698</v>
      </c>
      <c r="J14" s="19"/>
      <c r="K14" s="20">
        <v>840.40037920000111</v>
      </c>
      <c r="L14" s="21"/>
      <c r="M14" s="22">
        <f t="shared" si="3"/>
        <v>366.7753206545807</v>
      </c>
      <c r="N14" s="23"/>
      <c r="O14" s="24">
        <f t="shared" si="1"/>
        <v>0.37169410844759004</v>
      </c>
      <c r="P14" s="25"/>
      <c r="R14" s="264" t="s">
        <v>54</v>
      </c>
      <c r="S14" s="264">
        <v>400</v>
      </c>
      <c r="T14" s="264">
        <v>922.25000000000364</v>
      </c>
      <c r="U14" s="264">
        <v>1.871953357575</v>
      </c>
      <c r="V14"/>
      <c r="W14"/>
      <c r="X14"/>
      <c r="Y14"/>
      <c r="Z14"/>
    </row>
    <row r="15" spans="1:26" ht="18.75" customHeight="1" x14ac:dyDescent="0.25">
      <c r="A15" s="18">
        <v>10</v>
      </c>
      <c r="B15" s="209" t="s">
        <v>62</v>
      </c>
      <c r="C15" s="22">
        <v>0</v>
      </c>
      <c r="D15" s="19"/>
      <c r="E15" s="22">
        <v>0</v>
      </c>
      <c r="F15" s="19"/>
      <c r="G15" s="22">
        <f t="shared" si="2"/>
        <v>0</v>
      </c>
      <c r="H15" s="19"/>
      <c r="I15" s="22">
        <v>505878.00000000134</v>
      </c>
      <c r="J15" s="19"/>
      <c r="K15" s="20">
        <v>1305.52055662</v>
      </c>
      <c r="L15" s="21"/>
      <c r="M15" s="268" t="s">
        <v>85</v>
      </c>
      <c r="N15" s="269"/>
      <c r="O15" s="270" t="s">
        <v>85</v>
      </c>
      <c r="P15" s="25"/>
      <c r="R15" s="264" t="s">
        <v>299</v>
      </c>
      <c r="S15" s="264">
        <v>4400</v>
      </c>
      <c r="T15" s="264">
        <v>263.50727272727261</v>
      </c>
      <c r="U15" s="264">
        <v>1.4038201734863638</v>
      </c>
      <c r="V15"/>
      <c r="W15"/>
      <c r="X15"/>
      <c r="Y15"/>
      <c r="Z15"/>
    </row>
    <row r="16" spans="1:26" ht="18.75" customHeight="1" x14ac:dyDescent="0.25">
      <c r="A16" s="18">
        <v>11</v>
      </c>
      <c r="B16" s="160" t="s">
        <v>5</v>
      </c>
      <c r="C16" s="22">
        <v>400</v>
      </c>
      <c r="D16" s="19"/>
      <c r="E16" s="22">
        <v>0</v>
      </c>
      <c r="F16" s="19"/>
      <c r="G16" s="22">
        <f t="shared" si="2"/>
        <v>400</v>
      </c>
      <c r="H16" s="19"/>
      <c r="I16" s="22">
        <v>368900.00000000146</v>
      </c>
      <c r="J16" s="19"/>
      <c r="K16" s="20">
        <v>748.78134303000002</v>
      </c>
      <c r="L16" s="21"/>
      <c r="M16" s="22">
        <f t="shared" si="3"/>
        <v>922.25000000000364</v>
      </c>
      <c r="N16" s="23"/>
      <c r="O16" s="24">
        <f t="shared" si="1"/>
        <v>1.871953357575</v>
      </c>
      <c r="P16" s="25"/>
      <c r="R16" s="264" t="s">
        <v>96</v>
      </c>
      <c r="S16" s="264">
        <v>674</v>
      </c>
      <c r="T16" s="264">
        <v>364.93323442136517</v>
      </c>
      <c r="U16" s="264">
        <v>1.0699635155786358</v>
      </c>
      <c r="V16"/>
      <c r="W16"/>
      <c r="X16"/>
      <c r="Y16"/>
      <c r="Z16"/>
    </row>
    <row r="17" spans="1:26" ht="18.75" customHeight="1" x14ac:dyDescent="0.25">
      <c r="A17" s="18">
        <v>12</v>
      </c>
      <c r="B17" s="160" t="s">
        <v>172</v>
      </c>
      <c r="C17" s="22">
        <v>151</v>
      </c>
      <c r="D17" s="19"/>
      <c r="E17" s="22">
        <v>0</v>
      </c>
      <c r="F17" s="19"/>
      <c r="G17" s="22">
        <f t="shared" si="2"/>
        <v>151</v>
      </c>
      <c r="H17" s="19"/>
      <c r="I17" s="22">
        <v>170514.99999999968</v>
      </c>
      <c r="J17" s="19"/>
      <c r="K17" s="20">
        <v>392.22801791000006</v>
      </c>
      <c r="L17" s="21"/>
      <c r="M17" s="22">
        <f t="shared" si="3"/>
        <v>1129.2384105960243</v>
      </c>
      <c r="N17" s="23"/>
      <c r="O17" s="24">
        <f t="shared" si="1"/>
        <v>2.5975365424503316</v>
      </c>
      <c r="P17" s="25"/>
      <c r="R17" s="264" t="s">
        <v>95</v>
      </c>
      <c r="S17" s="264">
        <v>6492</v>
      </c>
      <c r="T17" s="264">
        <v>220.80499075785576</v>
      </c>
      <c r="U17" s="264">
        <v>1.0536270768284048</v>
      </c>
      <c r="V17"/>
      <c r="W17"/>
      <c r="X17"/>
      <c r="Y17"/>
      <c r="Z17"/>
    </row>
    <row r="18" spans="1:26" ht="18.75" customHeight="1" x14ac:dyDescent="0.25">
      <c r="A18" s="18">
        <v>13</v>
      </c>
      <c r="B18" s="159" t="s">
        <v>181</v>
      </c>
      <c r="C18" s="22">
        <v>6</v>
      </c>
      <c r="D18" s="19"/>
      <c r="E18" s="22">
        <v>4</v>
      </c>
      <c r="F18" s="19"/>
      <c r="G18" s="22">
        <f t="shared" si="2"/>
        <v>10</v>
      </c>
      <c r="H18" s="19"/>
      <c r="I18" s="22">
        <v>1881.0000000000002</v>
      </c>
      <c r="J18" s="19"/>
      <c r="K18" s="20">
        <v>1.4827257999999999</v>
      </c>
      <c r="L18" s="21"/>
      <c r="M18" s="22">
        <f t="shared" si="3"/>
        <v>188.10000000000002</v>
      </c>
      <c r="N18" s="23"/>
      <c r="O18" s="24">
        <f t="shared" si="1"/>
        <v>0.14827257999999999</v>
      </c>
      <c r="P18" s="25"/>
      <c r="R18" s="264" t="s">
        <v>99</v>
      </c>
      <c r="S18" s="264">
        <v>336</v>
      </c>
      <c r="T18" s="264">
        <v>286.36309523809496</v>
      </c>
      <c r="U18" s="264">
        <v>0.86939493839285775</v>
      </c>
      <c r="V18"/>
      <c r="W18"/>
      <c r="X18"/>
      <c r="Y18"/>
      <c r="Z18"/>
    </row>
    <row r="19" spans="1:26" ht="18.75" customHeight="1" x14ac:dyDescent="0.25">
      <c r="A19" s="18">
        <v>14</v>
      </c>
      <c r="B19" s="145" t="s">
        <v>45</v>
      </c>
      <c r="C19" s="22">
        <v>17</v>
      </c>
      <c r="D19" s="19"/>
      <c r="E19" s="22">
        <v>6</v>
      </c>
      <c r="F19" s="19"/>
      <c r="G19" s="22">
        <f t="shared" si="2"/>
        <v>23</v>
      </c>
      <c r="H19" s="19"/>
      <c r="I19" s="22">
        <v>6264.0000000000036</v>
      </c>
      <c r="J19" s="19"/>
      <c r="K19" s="20">
        <v>3.4908219999999996</v>
      </c>
      <c r="L19" s="21"/>
      <c r="M19" s="22">
        <f t="shared" si="3"/>
        <v>272.34782608695667</v>
      </c>
      <c r="N19" s="23"/>
      <c r="O19" s="24">
        <f t="shared" si="1"/>
        <v>0.15177486956521738</v>
      </c>
      <c r="P19" s="25"/>
      <c r="R19" s="264" t="s">
        <v>103</v>
      </c>
      <c r="S19" s="264">
        <v>7</v>
      </c>
      <c r="T19" s="264">
        <v>292.57142857142856</v>
      </c>
      <c r="U19" s="264">
        <v>0.47200747142857136</v>
      </c>
      <c r="V19"/>
      <c r="W19"/>
      <c r="X19"/>
      <c r="Y19"/>
      <c r="Z19"/>
    </row>
    <row r="20" spans="1:26" ht="18.75" customHeight="1" x14ac:dyDescent="0.25">
      <c r="A20" s="18">
        <v>15</v>
      </c>
      <c r="B20" s="145" t="s">
        <v>22</v>
      </c>
      <c r="C20" s="22">
        <v>52</v>
      </c>
      <c r="D20" s="19"/>
      <c r="E20" s="22">
        <v>0</v>
      </c>
      <c r="F20" s="19"/>
      <c r="G20" s="22">
        <f t="shared" si="2"/>
        <v>52</v>
      </c>
      <c r="H20" s="19"/>
      <c r="I20" s="22">
        <v>8298.0000000000018</v>
      </c>
      <c r="J20" s="19"/>
      <c r="K20" s="20">
        <v>14.018555220000001</v>
      </c>
      <c r="L20" s="21"/>
      <c r="M20" s="22">
        <f t="shared" si="3"/>
        <v>159.57692307692312</v>
      </c>
      <c r="N20" s="23"/>
      <c r="O20" s="24">
        <f t="shared" si="1"/>
        <v>0.26958760038461543</v>
      </c>
      <c r="P20" s="25"/>
      <c r="R20" s="264" t="s">
        <v>88</v>
      </c>
      <c r="S20" s="264">
        <v>24</v>
      </c>
      <c r="T20" s="264">
        <v>324.25000000000006</v>
      </c>
      <c r="U20" s="264">
        <v>0.44316367083333325</v>
      </c>
      <c r="V20"/>
      <c r="W20"/>
      <c r="X20"/>
      <c r="Y20"/>
      <c r="Z20"/>
    </row>
    <row r="21" spans="1:26" ht="18.75" customHeight="1" x14ac:dyDescent="0.25">
      <c r="A21" s="18">
        <v>16</v>
      </c>
      <c r="B21" s="147" t="s">
        <v>52</v>
      </c>
      <c r="C21" s="22">
        <v>76</v>
      </c>
      <c r="D21" s="19"/>
      <c r="E21" s="22">
        <v>49</v>
      </c>
      <c r="F21" s="19"/>
      <c r="G21" s="22">
        <f t="shared" si="2"/>
        <v>125</v>
      </c>
      <c r="H21" s="19"/>
      <c r="I21" s="22">
        <v>24797.999999999996</v>
      </c>
      <c r="J21" s="19"/>
      <c r="K21" s="20">
        <v>29.401111100000016</v>
      </c>
      <c r="L21" s="21"/>
      <c r="M21" s="22">
        <f t="shared" si="3"/>
        <v>198.38399999999996</v>
      </c>
      <c r="N21" s="23"/>
      <c r="O21" s="24">
        <f t="shared" si="1"/>
        <v>0.23520888880000013</v>
      </c>
      <c r="P21" s="25"/>
      <c r="R21" s="264" t="s">
        <v>101</v>
      </c>
      <c r="S21" s="264">
        <v>65</v>
      </c>
      <c r="T21" s="264">
        <v>174.60000000000002</v>
      </c>
      <c r="U21" s="264">
        <v>0.3776905892307692</v>
      </c>
      <c r="V21"/>
      <c r="W21"/>
      <c r="X21"/>
      <c r="Y21"/>
      <c r="Z21"/>
    </row>
    <row r="22" spans="1:26" ht="18.75" customHeight="1" x14ac:dyDescent="0.25">
      <c r="A22" s="18">
        <v>17</v>
      </c>
      <c r="B22" s="145" t="s">
        <v>53</v>
      </c>
      <c r="C22" s="22">
        <v>50</v>
      </c>
      <c r="D22" s="19"/>
      <c r="E22" s="22">
        <v>0</v>
      </c>
      <c r="F22" s="19"/>
      <c r="G22" s="22">
        <f t="shared" si="2"/>
        <v>50</v>
      </c>
      <c r="H22" s="19"/>
      <c r="I22" s="22">
        <v>11447.000000000005</v>
      </c>
      <c r="J22" s="19"/>
      <c r="K22" s="20">
        <v>16.246327799999996</v>
      </c>
      <c r="L22" s="21"/>
      <c r="M22" s="22">
        <f t="shared" si="3"/>
        <v>228.94000000000011</v>
      </c>
      <c r="N22" s="23"/>
      <c r="O22" s="24">
        <f t="shared" si="1"/>
        <v>0.32492655599999992</v>
      </c>
      <c r="P22" s="25"/>
      <c r="R22" s="264" t="s">
        <v>13</v>
      </c>
      <c r="S22" s="264">
        <v>2261</v>
      </c>
      <c r="T22" s="264">
        <v>366.7753206545807</v>
      </c>
      <c r="U22" s="264">
        <v>0.37169410844759004</v>
      </c>
      <c r="V22"/>
      <c r="W22"/>
      <c r="X22"/>
      <c r="Y22"/>
      <c r="Z22"/>
    </row>
    <row r="23" spans="1:26" ht="18.75" customHeight="1" x14ac:dyDescent="0.25">
      <c r="A23" s="18">
        <v>18</v>
      </c>
      <c r="B23" s="159" t="s">
        <v>159</v>
      </c>
      <c r="C23" s="22">
        <v>598</v>
      </c>
      <c r="D23" s="19"/>
      <c r="E23" s="22">
        <v>5894</v>
      </c>
      <c r="F23" s="19"/>
      <c r="G23" s="22">
        <f t="shared" si="2"/>
        <v>6492</v>
      </c>
      <c r="H23" s="19"/>
      <c r="I23" s="22">
        <v>1433465.9999999995</v>
      </c>
      <c r="J23" s="19"/>
      <c r="K23" s="20">
        <v>6840.1469827700048</v>
      </c>
      <c r="L23" s="21"/>
      <c r="M23" s="22">
        <f t="shared" si="3"/>
        <v>220.80499075785576</v>
      </c>
      <c r="N23" s="23"/>
      <c r="O23" s="24">
        <f t="shared" si="1"/>
        <v>1.0536270768284048</v>
      </c>
      <c r="P23" s="25"/>
      <c r="R23" s="264" t="s">
        <v>104</v>
      </c>
      <c r="S23" s="264">
        <v>50</v>
      </c>
      <c r="T23" s="264">
        <v>228.94000000000011</v>
      </c>
      <c r="U23" s="264">
        <v>0.32492655599999992</v>
      </c>
      <c r="V23"/>
      <c r="W23"/>
      <c r="X23"/>
      <c r="Y23"/>
      <c r="Z23"/>
    </row>
    <row r="24" spans="1:26" ht="18.75" customHeight="1" x14ac:dyDescent="0.25">
      <c r="A24" s="18">
        <v>19</v>
      </c>
      <c r="B24" s="210" t="s">
        <v>163</v>
      </c>
      <c r="C24" s="22">
        <v>751</v>
      </c>
      <c r="D24" s="19"/>
      <c r="E24" s="22">
        <v>18</v>
      </c>
      <c r="F24" s="19"/>
      <c r="G24" s="22">
        <f t="shared" si="2"/>
        <v>769</v>
      </c>
      <c r="H24" s="19"/>
      <c r="I24" s="22">
        <v>891429.00000000279</v>
      </c>
      <c r="J24" s="19"/>
      <c r="K24" s="20">
        <v>1807.8751047000021</v>
      </c>
      <c r="L24" s="21"/>
      <c r="M24" s="22">
        <f t="shared" si="3"/>
        <v>1159.2054616384951</v>
      </c>
      <c r="N24" s="23"/>
      <c r="O24" s="24">
        <f t="shared" si="1"/>
        <v>2.3509429189856985</v>
      </c>
      <c r="P24" s="25"/>
      <c r="R24" s="264" t="s">
        <v>105</v>
      </c>
      <c r="S24" s="264">
        <v>52</v>
      </c>
      <c r="T24" s="264">
        <v>159.57692307692312</v>
      </c>
      <c r="U24" s="264">
        <v>0.26958760038461543</v>
      </c>
      <c r="V24"/>
      <c r="W24"/>
      <c r="X24"/>
      <c r="Y24"/>
      <c r="Z24"/>
    </row>
    <row r="25" spans="1:26" ht="18.75" customHeight="1" x14ac:dyDescent="0.25">
      <c r="A25" s="18">
        <v>20</v>
      </c>
      <c r="B25" s="147" t="s">
        <v>83</v>
      </c>
      <c r="C25" s="22">
        <v>734</v>
      </c>
      <c r="D25" s="19"/>
      <c r="E25" s="22">
        <v>3666</v>
      </c>
      <c r="F25" s="19"/>
      <c r="G25" s="22">
        <f t="shared" si="2"/>
        <v>4400</v>
      </c>
      <c r="H25" s="19"/>
      <c r="I25" s="22">
        <v>1159431.9999999995</v>
      </c>
      <c r="J25" s="19"/>
      <c r="K25" s="20">
        <v>6176.808763340001</v>
      </c>
      <c r="L25" s="21"/>
      <c r="M25" s="22">
        <f t="shared" si="3"/>
        <v>263.50727272727261</v>
      </c>
      <c r="N25" s="23"/>
      <c r="O25" s="24">
        <f t="shared" si="1"/>
        <v>1.4038201734863638</v>
      </c>
      <c r="P25" s="25"/>
      <c r="R25" s="264" t="s">
        <v>102</v>
      </c>
      <c r="S25" s="264">
        <v>125</v>
      </c>
      <c r="T25" s="264">
        <v>198.38399999999996</v>
      </c>
      <c r="U25" s="264">
        <v>0.23520888880000013</v>
      </c>
      <c r="V25"/>
      <c r="W25"/>
      <c r="X25"/>
      <c r="Y25"/>
      <c r="Z25"/>
    </row>
    <row r="26" spans="1:26" ht="18.75" customHeight="1" x14ac:dyDescent="0.25">
      <c r="A26" s="18">
        <v>21</v>
      </c>
      <c r="B26" s="160" t="s">
        <v>73</v>
      </c>
      <c r="C26" s="22">
        <v>65</v>
      </c>
      <c r="D26" s="19"/>
      <c r="E26" s="22">
        <v>0</v>
      </c>
      <c r="F26" s="19"/>
      <c r="G26" s="22">
        <f t="shared" si="2"/>
        <v>65</v>
      </c>
      <c r="H26" s="19"/>
      <c r="I26" s="22">
        <v>11349.000000000002</v>
      </c>
      <c r="J26" s="19"/>
      <c r="K26" s="20">
        <v>24.549888299999999</v>
      </c>
      <c r="L26" s="21"/>
      <c r="M26" s="22">
        <f t="shared" si="3"/>
        <v>174.60000000000002</v>
      </c>
      <c r="N26" s="23"/>
      <c r="O26" s="24">
        <f t="shared" si="1"/>
        <v>0.3776905892307692</v>
      </c>
      <c r="P26" s="25"/>
      <c r="R26" s="264" t="s">
        <v>86</v>
      </c>
      <c r="S26" s="264">
        <v>23</v>
      </c>
      <c r="T26" s="264">
        <v>272.34782608695667</v>
      </c>
      <c r="U26" s="264">
        <v>0.15177486956521738</v>
      </c>
      <c r="V26"/>
      <c r="W26"/>
      <c r="X26"/>
      <c r="Y26"/>
      <c r="Z26"/>
    </row>
    <row r="27" spans="1:26" ht="18.75" customHeight="1" x14ac:dyDescent="0.25">
      <c r="A27" s="18">
        <v>22</v>
      </c>
      <c r="B27" s="160" t="s">
        <v>23</v>
      </c>
      <c r="C27" s="22">
        <v>16</v>
      </c>
      <c r="D27" s="19"/>
      <c r="E27" s="22">
        <v>8</v>
      </c>
      <c r="F27" s="19"/>
      <c r="G27" s="22">
        <f>+C27+E27</f>
        <v>24</v>
      </c>
      <c r="H27" s="19"/>
      <c r="I27" s="22">
        <v>7782.0000000000009</v>
      </c>
      <c r="J27" s="19"/>
      <c r="K27" s="20">
        <v>10.635928099999997</v>
      </c>
      <c r="L27" s="21"/>
      <c r="M27" s="22">
        <f>+I27/G27</f>
        <v>324.25000000000006</v>
      </c>
      <c r="N27" s="23"/>
      <c r="O27" s="24">
        <f>+K27/G27</f>
        <v>0.44316367083333325</v>
      </c>
      <c r="P27" s="25"/>
      <c r="R27" s="264" t="s">
        <v>97</v>
      </c>
      <c r="S27" s="264">
        <v>10</v>
      </c>
      <c r="T27" s="264">
        <v>188.10000000000002</v>
      </c>
      <c r="U27" s="264">
        <v>0.14827257999999999</v>
      </c>
      <c r="V27"/>
      <c r="W27"/>
      <c r="X27"/>
      <c r="Y27"/>
      <c r="Z27"/>
    </row>
    <row r="28" spans="1:26" ht="18.75" customHeight="1" thickBot="1" x14ac:dyDescent="0.3">
      <c r="A28" s="18">
        <v>23</v>
      </c>
      <c r="B28" s="147" t="s">
        <v>165</v>
      </c>
      <c r="C28" s="22">
        <v>218</v>
      </c>
      <c r="D28" s="19"/>
      <c r="E28" s="22">
        <v>0</v>
      </c>
      <c r="F28" s="19"/>
      <c r="G28" s="22">
        <f>+C28+E28</f>
        <v>218</v>
      </c>
      <c r="H28" s="19"/>
      <c r="I28" s="22">
        <v>436655.99999999919</v>
      </c>
      <c r="J28" s="19"/>
      <c r="K28" s="20">
        <v>1045.0694951999994</v>
      </c>
      <c r="L28" s="21"/>
      <c r="M28" s="22">
        <f>+I28/G28</f>
        <v>2003.0091743119228</v>
      </c>
      <c r="N28" s="23"/>
      <c r="O28" s="24">
        <f>+K28/G28</f>
        <v>4.7938967669724741</v>
      </c>
      <c r="P28" s="25"/>
      <c r="R28" s="264" t="s">
        <v>98</v>
      </c>
      <c r="S28" s="264">
        <v>20</v>
      </c>
      <c r="T28" s="264">
        <v>129.5</v>
      </c>
      <c r="U28" s="264">
        <v>0.12172007</v>
      </c>
      <c r="V28"/>
      <c r="W28"/>
      <c r="X28"/>
      <c r="Y28"/>
      <c r="Z28"/>
    </row>
    <row r="29" spans="1:26" ht="18.75" customHeight="1" thickTop="1" thickBot="1" x14ac:dyDescent="0.3">
      <c r="A29" s="26"/>
      <c r="B29" s="117" t="s">
        <v>10</v>
      </c>
      <c r="C29" s="27">
        <f>SUM(C6:C28)</f>
        <v>4737</v>
      </c>
      <c r="D29" s="28"/>
      <c r="E29" s="27">
        <f>SUM(E6:E28)</f>
        <v>12241</v>
      </c>
      <c r="F29" s="30"/>
      <c r="G29" s="27">
        <f>SUM(G6:G28)</f>
        <v>16978</v>
      </c>
      <c r="H29" s="30"/>
      <c r="I29" s="29">
        <f>SUM(I6:I28)</f>
        <v>7564747.0000000102</v>
      </c>
      <c r="J29" s="30"/>
      <c r="K29" s="31">
        <f>SUM(K6:K28)</f>
        <v>22355.024664780009</v>
      </c>
      <c r="L29" s="32"/>
      <c r="M29" s="29">
        <f>+I29/G29</f>
        <v>445.56172694074746</v>
      </c>
      <c r="N29" s="33"/>
      <c r="O29" s="34">
        <f>+K29/G29</f>
        <v>1.3167054225927677</v>
      </c>
      <c r="P29" s="32"/>
      <c r="T29"/>
      <c r="U29"/>
      <c r="V29"/>
      <c r="W29"/>
      <c r="X29"/>
      <c r="Y29"/>
      <c r="Z29"/>
    </row>
    <row r="30" spans="1:26" ht="18.75" customHeight="1" x14ac:dyDescent="0.25">
      <c r="A30" s="36" t="s">
        <v>77</v>
      </c>
      <c r="B30" s="37" t="s">
        <v>80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5"/>
      <c r="N30" s="13"/>
      <c r="O30" s="13"/>
      <c r="P30" s="13"/>
      <c r="T30"/>
      <c r="U30"/>
      <c r="V30"/>
      <c r="W30"/>
      <c r="X30"/>
      <c r="Y30"/>
      <c r="Z30"/>
    </row>
    <row r="31" spans="1:26" s="123" customFormat="1" ht="18.75" customHeight="1" x14ac:dyDescent="0.25"/>
    <row r="32" spans="1:26" x14ac:dyDescent="0.25">
      <c r="A32" s="38"/>
      <c r="B32" s="3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T32"/>
      <c r="U32"/>
      <c r="V32"/>
      <c r="W32"/>
      <c r="X32"/>
      <c r="Y32"/>
      <c r="Z32"/>
    </row>
    <row r="33" spans="1:2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T33"/>
      <c r="U33"/>
      <c r="V33"/>
      <c r="W33"/>
      <c r="X33"/>
      <c r="Y33"/>
      <c r="Z33"/>
    </row>
    <row r="34" spans="1:26" x14ac:dyDescent="0.25">
      <c r="A34" s="13"/>
      <c r="B34" s="39"/>
      <c r="C34" s="40"/>
      <c r="D34" s="40"/>
      <c r="E34" s="39"/>
      <c r="F34" s="39"/>
      <c r="G34" s="39"/>
      <c r="H34" s="39"/>
      <c r="I34" s="39"/>
      <c r="J34" s="39"/>
      <c r="K34" s="13"/>
      <c r="L34" s="13"/>
      <c r="M34" s="13"/>
      <c r="N34" s="13"/>
      <c r="O34" s="13"/>
      <c r="P34" s="13"/>
      <c r="Q34" s="4"/>
      <c r="R34" s="4"/>
      <c r="T34"/>
      <c r="U34"/>
      <c r="V34"/>
      <c r="W34"/>
      <c r="X34"/>
      <c r="Y34"/>
      <c r="Z34"/>
    </row>
    <row r="35" spans="1:26" x14ac:dyDescent="0.25">
      <c r="A35" s="13"/>
      <c r="B35" s="39"/>
      <c r="C35" s="40"/>
      <c r="D35" s="40"/>
      <c r="E35" s="39"/>
      <c r="F35" s="39"/>
      <c r="G35" s="39"/>
      <c r="H35" s="39"/>
      <c r="I35" s="39"/>
      <c r="J35" s="39"/>
      <c r="K35" s="13"/>
      <c r="L35" s="13"/>
      <c r="M35" s="13"/>
      <c r="N35" s="13"/>
      <c r="O35" s="13"/>
      <c r="P35" s="13"/>
      <c r="Q35" s="1"/>
      <c r="R35" s="1"/>
      <c r="T35"/>
      <c r="U35"/>
      <c r="V35"/>
      <c r="W35"/>
      <c r="X35"/>
      <c r="Y35"/>
      <c r="Z35"/>
    </row>
    <row r="36" spans="1:26" x14ac:dyDescent="0.25">
      <c r="A36" s="13"/>
      <c r="B36" s="39"/>
      <c r="C36" s="40"/>
      <c r="D36" s="40"/>
      <c r="E36" s="39"/>
      <c r="F36" s="39"/>
      <c r="G36" s="39"/>
      <c r="H36" s="39"/>
      <c r="I36" s="39"/>
      <c r="J36" s="39"/>
      <c r="K36" s="13"/>
      <c r="L36" s="13"/>
      <c r="M36" s="13"/>
      <c r="N36" s="13"/>
      <c r="O36" s="13"/>
      <c r="P36" s="13"/>
      <c r="Q36" s="1"/>
      <c r="R36" s="1"/>
      <c r="T36"/>
      <c r="U36"/>
      <c r="V36"/>
      <c r="W36"/>
      <c r="X36"/>
      <c r="Y36"/>
      <c r="Z36"/>
    </row>
    <row r="37" spans="1:26" x14ac:dyDescent="0.25">
      <c r="A37" s="13"/>
      <c r="B37" s="39"/>
      <c r="C37" s="40"/>
      <c r="D37" s="40"/>
      <c r="E37" s="39"/>
      <c r="F37" s="39"/>
      <c r="G37" s="39"/>
      <c r="H37" s="39"/>
      <c r="I37" s="39"/>
      <c r="J37" s="39"/>
      <c r="K37" s="13"/>
      <c r="L37" s="13"/>
      <c r="M37" s="13"/>
      <c r="N37" s="13"/>
      <c r="O37" s="13"/>
      <c r="P37" s="13"/>
      <c r="Q37" s="1"/>
      <c r="R37" s="1"/>
      <c r="T37"/>
      <c r="U37"/>
      <c r="V37"/>
      <c r="W37"/>
      <c r="X37"/>
      <c r="Y37"/>
      <c r="Z37"/>
    </row>
    <row r="38" spans="1:26" x14ac:dyDescent="0.25">
      <c r="A38" s="13"/>
      <c r="B38" s="3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41"/>
      <c r="N38" s="41"/>
      <c r="O38" s="13"/>
      <c r="P38" s="13"/>
      <c r="R38" s="6"/>
      <c r="T38"/>
      <c r="U38"/>
      <c r="V38"/>
      <c r="W38"/>
      <c r="X38"/>
      <c r="Y38"/>
      <c r="Z38"/>
    </row>
    <row r="39" spans="1:2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R39" s="6"/>
      <c r="T39"/>
      <c r="U39"/>
      <c r="V39"/>
      <c r="W39"/>
      <c r="X39"/>
      <c r="Y39"/>
      <c r="Z39"/>
    </row>
    <row r="40" spans="1:2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R40" s="6"/>
      <c r="T40"/>
      <c r="U40"/>
      <c r="V40"/>
      <c r="W40"/>
      <c r="X40"/>
      <c r="Y40"/>
      <c r="Z40"/>
    </row>
    <row r="41" spans="1:2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R41" s="6"/>
      <c r="T41"/>
      <c r="U41"/>
      <c r="V41"/>
      <c r="W41"/>
      <c r="X41"/>
      <c r="Y41"/>
      <c r="Z41"/>
    </row>
    <row r="42" spans="1:2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R42" s="6"/>
      <c r="T42"/>
      <c r="U42"/>
      <c r="V42"/>
      <c r="W42"/>
      <c r="X42"/>
      <c r="Y42"/>
      <c r="Z42"/>
    </row>
    <row r="43" spans="1:2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R43" s="6"/>
      <c r="T43"/>
      <c r="U43"/>
      <c r="V43"/>
      <c r="W43"/>
      <c r="X43"/>
      <c r="Y43"/>
      <c r="Z43"/>
    </row>
    <row r="44" spans="1:2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R44" s="6"/>
      <c r="T44"/>
      <c r="U44"/>
      <c r="V44"/>
      <c r="W44"/>
      <c r="X44"/>
      <c r="Y44"/>
      <c r="Z44"/>
    </row>
    <row r="45" spans="1:2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R45" s="6"/>
      <c r="T45"/>
      <c r="U45"/>
      <c r="V45"/>
      <c r="W45"/>
      <c r="X45"/>
      <c r="Y45"/>
      <c r="Z45"/>
    </row>
    <row r="46" spans="1:2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R46" s="6"/>
      <c r="T46"/>
      <c r="U46"/>
      <c r="V46"/>
      <c r="W46"/>
      <c r="X46"/>
      <c r="Y46"/>
      <c r="Z46"/>
    </row>
    <row r="47" spans="1:2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6"/>
      <c r="T47"/>
      <c r="U47"/>
      <c r="V47"/>
      <c r="W47"/>
      <c r="X47"/>
      <c r="Y47"/>
      <c r="Z47"/>
    </row>
    <row r="48" spans="1:2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R48" s="6"/>
      <c r="T48"/>
      <c r="U48"/>
      <c r="V48"/>
      <c r="W48"/>
      <c r="X48"/>
      <c r="Y48"/>
      <c r="Z48"/>
    </row>
    <row r="49" spans="1:2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R49" s="6"/>
      <c r="T49"/>
      <c r="U49"/>
      <c r="V49"/>
      <c r="W49"/>
      <c r="X49"/>
      <c r="Y49"/>
      <c r="Z49"/>
    </row>
    <row r="50" spans="1:2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R50" s="6"/>
      <c r="T50"/>
      <c r="U50"/>
      <c r="V50"/>
      <c r="W50"/>
      <c r="X50"/>
      <c r="Y50"/>
      <c r="Z50"/>
    </row>
    <row r="51" spans="1:2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R51" s="6"/>
      <c r="T51"/>
      <c r="U51"/>
      <c r="V51"/>
      <c r="W51"/>
      <c r="X51"/>
      <c r="Y51"/>
      <c r="Z51"/>
    </row>
    <row r="52" spans="1:2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R52" s="6"/>
      <c r="T52"/>
      <c r="U52"/>
      <c r="V52"/>
      <c r="W52"/>
      <c r="X52"/>
      <c r="Y52"/>
      <c r="Z52"/>
    </row>
    <row r="53" spans="1:2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R53" s="6"/>
      <c r="T53"/>
      <c r="U53"/>
      <c r="V53"/>
      <c r="W53"/>
      <c r="X53"/>
      <c r="Y53"/>
      <c r="Z53"/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R54" s="6"/>
      <c r="T54"/>
      <c r="U54"/>
      <c r="V54"/>
      <c r="W54"/>
      <c r="X54"/>
      <c r="Y54"/>
      <c r="Z54"/>
    </row>
    <row r="55" spans="1:2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R55" s="6"/>
      <c r="T55"/>
      <c r="U55"/>
      <c r="V55"/>
      <c r="W55"/>
      <c r="X55"/>
      <c r="Y55"/>
      <c r="Z55"/>
    </row>
    <row r="56" spans="1:2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R56" s="6"/>
      <c r="T56"/>
      <c r="U56"/>
      <c r="V56"/>
      <c r="W56"/>
      <c r="X56"/>
      <c r="Y56"/>
      <c r="Z56"/>
    </row>
    <row r="57" spans="1:2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R57" s="6"/>
      <c r="T57"/>
      <c r="U57"/>
      <c r="V57"/>
      <c r="W57"/>
      <c r="X57"/>
      <c r="Y57"/>
      <c r="Z57"/>
    </row>
    <row r="58" spans="1:26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R58" s="6"/>
      <c r="T58"/>
      <c r="U58"/>
      <c r="V58"/>
      <c r="W58"/>
      <c r="X58"/>
      <c r="Y58"/>
      <c r="Z58"/>
    </row>
    <row r="59" spans="1:26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R59" s="6"/>
      <c r="T59"/>
      <c r="U59"/>
      <c r="V59"/>
      <c r="W59"/>
      <c r="X59"/>
      <c r="Y59"/>
      <c r="Z59"/>
    </row>
    <row r="60" spans="1:2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R60" s="6"/>
      <c r="T60"/>
      <c r="U60"/>
      <c r="V60"/>
      <c r="W60"/>
      <c r="X60"/>
      <c r="Y60"/>
      <c r="Z60"/>
    </row>
    <row r="61" spans="1:2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R61" s="6"/>
      <c r="T61"/>
      <c r="U61"/>
      <c r="V61"/>
      <c r="W61"/>
      <c r="X61"/>
      <c r="Y61"/>
      <c r="Z61"/>
    </row>
    <row r="62" spans="1:2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R62" s="6"/>
      <c r="T62"/>
      <c r="U62"/>
      <c r="V62"/>
      <c r="W62"/>
      <c r="X62"/>
      <c r="Y62"/>
      <c r="Z62"/>
    </row>
    <row r="63" spans="1:2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"/>
      <c r="R63" s="8"/>
      <c r="T63"/>
      <c r="U63"/>
      <c r="V63"/>
      <c r="W63"/>
      <c r="X63"/>
      <c r="Y63"/>
      <c r="Z63"/>
    </row>
    <row r="64" spans="1:2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T64"/>
      <c r="U64"/>
      <c r="V64"/>
      <c r="W64"/>
      <c r="X64"/>
      <c r="Y64"/>
      <c r="Z64"/>
    </row>
    <row r="65" spans="1:2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T65"/>
      <c r="U65"/>
      <c r="V65"/>
      <c r="W65"/>
      <c r="X65"/>
      <c r="Y65"/>
      <c r="Z65"/>
    </row>
    <row r="66" spans="1:2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R66" s="7"/>
      <c r="T66"/>
      <c r="U66"/>
      <c r="V66"/>
      <c r="W66"/>
      <c r="X66"/>
      <c r="Y66"/>
      <c r="Z66"/>
    </row>
    <row r="67" spans="1:26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R67" s="7"/>
      <c r="T67"/>
      <c r="U67"/>
      <c r="V67"/>
      <c r="W67"/>
      <c r="X67"/>
      <c r="Y67"/>
      <c r="Z67"/>
    </row>
    <row r="68" spans="1:26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T68"/>
      <c r="U68"/>
      <c r="V68"/>
      <c r="W68"/>
      <c r="X68"/>
      <c r="Y68"/>
      <c r="Z68"/>
    </row>
    <row r="69" spans="1:26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T69"/>
      <c r="U69"/>
      <c r="V69"/>
      <c r="W69"/>
      <c r="X69"/>
      <c r="Y69"/>
      <c r="Z69"/>
    </row>
    <row r="70" spans="1:26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T70"/>
      <c r="U70"/>
      <c r="V70"/>
      <c r="W70"/>
      <c r="X70"/>
      <c r="Y70"/>
      <c r="Z70"/>
    </row>
    <row r="71" spans="1:26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T71"/>
      <c r="U71"/>
      <c r="V71"/>
      <c r="W71"/>
      <c r="X71"/>
      <c r="Y71"/>
      <c r="Z71"/>
    </row>
    <row r="72" spans="1:26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T72"/>
      <c r="U72"/>
      <c r="V72"/>
      <c r="W72"/>
      <c r="X72"/>
      <c r="Y72"/>
      <c r="Z72"/>
    </row>
    <row r="73" spans="1:26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T73"/>
      <c r="U73"/>
      <c r="V73"/>
      <c r="W73"/>
      <c r="X73"/>
      <c r="Y73"/>
      <c r="Z73"/>
    </row>
    <row r="74" spans="1:2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T74"/>
      <c r="U74"/>
      <c r="V74"/>
      <c r="W74"/>
      <c r="X74"/>
      <c r="Y74"/>
      <c r="Z74"/>
    </row>
    <row r="75" spans="1:26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9"/>
      <c r="R75" s="1"/>
      <c r="T75"/>
      <c r="U75"/>
      <c r="V75"/>
      <c r="W75"/>
      <c r="X75"/>
      <c r="Y75"/>
      <c r="Z75"/>
    </row>
    <row r="76" spans="1:26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9"/>
      <c r="R76" s="1"/>
      <c r="T76"/>
      <c r="U76"/>
      <c r="V76"/>
      <c r="W76"/>
      <c r="X76"/>
      <c r="Y76"/>
      <c r="Z76"/>
    </row>
    <row r="77" spans="1:2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9"/>
      <c r="R77" s="1"/>
      <c r="T77"/>
      <c r="U77"/>
      <c r="V77"/>
      <c r="W77"/>
      <c r="X77"/>
      <c r="Y77"/>
      <c r="Z77"/>
    </row>
    <row r="78" spans="1:26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9"/>
      <c r="R78" s="1"/>
      <c r="T78"/>
      <c r="U78"/>
      <c r="V78"/>
      <c r="W78"/>
      <c r="X78"/>
      <c r="Y78"/>
      <c r="Z78"/>
    </row>
    <row r="79" spans="1:2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9"/>
      <c r="R79" s="1"/>
      <c r="T79"/>
      <c r="U79"/>
      <c r="V79"/>
      <c r="W79"/>
      <c r="X79"/>
      <c r="Y79"/>
      <c r="Z79"/>
    </row>
    <row r="80" spans="1:2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9"/>
      <c r="R80" s="1"/>
      <c r="T80"/>
      <c r="U80"/>
      <c r="V80"/>
      <c r="W80"/>
      <c r="X80"/>
      <c r="Y80"/>
      <c r="Z80"/>
    </row>
    <row r="81" spans="1:26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9"/>
      <c r="R81" s="1"/>
      <c r="T81"/>
      <c r="U81"/>
      <c r="V81"/>
      <c r="W81"/>
      <c r="X81"/>
      <c r="Y81"/>
      <c r="Z81"/>
    </row>
    <row r="82" spans="1:2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9"/>
      <c r="R82" s="1"/>
      <c r="T82"/>
      <c r="U82"/>
      <c r="V82"/>
      <c r="W82"/>
      <c r="X82"/>
      <c r="Y82"/>
      <c r="Z82"/>
    </row>
    <row r="83" spans="1:2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9"/>
      <c r="R83" s="1"/>
      <c r="T83"/>
      <c r="U83"/>
      <c r="V83"/>
      <c r="W83"/>
      <c r="X83"/>
      <c r="Y83"/>
      <c r="Z83"/>
    </row>
    <row r="84" spans="1:2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9"/>
      <c r="R84" s="1"/>
      <c r="T84"/>
      <c r="U84"/>
      <c r="V84"/>
      <c r="W84"/>
      <c r="X84"/>
      <c r="Y84"/>
      <c r="Z84"/>
    </row>
    <row r="85" spans="1:2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9"/>
      <c r="R85" s="1"/>
      <c r="T85"/>
      <c r="U85"/>
      <c r="V85"/>
      <c r="W85"/>
      <c r="X85"/>
      <c r="Y85"/>
      <c r="Z85"/>
    </row>
    <row r="86" spans="1:2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9"/>
      <c r="R86" s="1"/>
      <c r="T86"/>
      <c r="U86"/>
      <c r="V86"/>
      <c r="W86"/>
      <c r="X86"/>
      <c r="Y86"/>
      <c r="Z86"/>
    </row>
    <row r="87" spans="1:2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9"/>
      <c r="R87" s="1"/>
      <c r="T87"/>
      <c r="U87"/>
      <c r="V87"/>
      <c r="W87"/>
      <c r="X87"/>
      <c r="Y87"/>
      <c r="Z87"/>
    </row>
    <row r="88" spans="1:2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9"/>
      <c r="R88" s="1"/>
      <c r="T88"/>
      <c r="U88"/>
      <c r="V88"/>
      <c r="W88"/>
      <c r="X88"/>
      <c r="Y88"/>
      <c r="Z88"/>
    </row>
    <row r="89" spans="1:2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0"/>
      <c r="R89" s="1"/>
      <c r="T89"/>
      <c r="U89"/>
      <c r="V89"/>
      <c r="W89"/>
      <c r="X89"/>
      <c r="Y89"/>
      <c r="Z89"/>
    </row>
    <row r="90" spans="1:2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0"/>
      <c r="R90" s="1"/>
      <c r="T90"/>
      <c r="U90"/>
      <c r="V90"/>
      <c r="W90"/>
      <c r="X90"/>
      <c r="Y90"/>
      <c r="Z90"/>
    </row>
    <row r="91" spans="1:2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9"/>
      <c r="R91" s="1"/>
      <c r="T91"/>
      <c r="U91"/>
      <c r="V91"/>
      <c r="W91"/>
      <c r="X91"/>
      <c r="Y91"/>
      <c r="Z91"/>
    </row>
    <row r="92" spans="1:2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9"/>
      <c r="R92" s="1"/>
      <c r="T92"/>
      <c r="U92"/>
      <c r="V92"/>
      <c r="W92"/>
      <c r="X92"/>
      <c r="Y92"/>
      <c r="Z92"/>
    </row>
    <row r="93" spans="1:2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9"/>
      <c r="R93" s="1"/>
      <c r="T93"/>
      <c r="U93"/>
      <c r="V93"/>
      <c r="W93"/>
      <c r="X93"/>
      <c r="Y93"/>
      <c r="Z93"/>
    </row>
    <row r="94" spans="1:2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9"/>
      <c r="R94" s="1"/>
      <c r="T94"/>
      <c r="U94"/>
      <c r="V94"/>
      <c r="W94"/>
      <c r="X94"/>
      <c r="Y94"/>
      <c r="Z94"/>
    </row>
    <row r="95" spans="1:2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9"/>
      <c r="R95" s="1"/>
      <c r="T95"/>
      <c r="U95"/>
      <c r="V95"/>
      <c r="W95"/>
      <c r="X95"/>
      <c r="Y95"/>
      <c r="Z95"/>
    </row>
    <row r="96" spans="1:2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9"/>
      <c r="R96" s="1"/>
      <c r="T96"/>
      <c r="U96"/>
      <c r="V96"/>
      <c r="W96"/>
      <c r="X96"/>
      <c r="Y96"/>
      <c r="Z96"/>
    </row>
    <row r="97" spans="2:26" x14ac:dyDescent="0.25">
      <c r="B97" s="12"/>
      <c r="Q97" s="9"/>
      <c r="R97" s="1"/>
      <c r="T97"/>
      <c r="U97"/>
      <c r="V97"/>
      <c r="W97"/>
      <c r="X97"/>
      <c r="Y97"/>
      <c r="Z97"/>
    </row>
    <row r="98" spans="2:26" x14ac:dyDescent="0.25">
      <c r="B98" s="12"/>
      <c r="T98"/>
      <c r="U98"/>
      <c r="V98"/>
      <c r="W98"/>
      <c r="X98"/>
      <c r="Y98"/>
      <c r="Z98"/>
    </row>
    <row r="99" spans="2:26" x14ac:dyDescent="0.25">
      <c r="B99" s="12"/>
      <c r="T99"/>
      <c r="U99"/>
      <c r="V99"/>
      <c r="W99"/>
      <c r="X99"/>
      <c r="Y99"/>
      <c r="Z99"/>
    </row>
    <row r="100" spans="2:26" x14ac:dyDescent="0.25">
      <c r="B100" s="12"/>
      <c r="T100"/>
      <c r="U100"/>
      <c r="V100"/>
      <c r="W100"/>
      <c r="X100"/>
      <c r="Y100"/>
      <c r="Z100"/>
    </row>
    <row r="101" spans="2:26" x14ac:dyDescent="0.25">
      <c r="B101" s="12"/>
      <c r="T101"/>
      <c r="U101"/>
      <c r="V101"/>
      <c r="W101"/>
      <c r="X101"/>
      <c r="Y101"/>
      <c r="Z101"/>
    </row>
    <row r="102" spans="2:26" x14ac:dyDescent="0.25">
      <c r="B102" s="12"/>
      <c r="T102"/>
      <c r="U102"/>
      <c r="V102"/>
      <c r="W102"/>
      <c r="X102"/>
      <c r="Y102"/>
      <c r="Z102"/>
    </row>
    <row r="103" spans="2:26" x14ac:dyDescent="0.25">
      <c r="T103"/>
      <c r="U103"/>
      <c r="V103"/>
      <c r="W103"/>
      <c r="X103"/>
      <c r="Y103"/>
      <c r="Z103"/>
    </row>
    <row r="104" spans="2:26" x14ac:dyDescent="0.25">
      <c r="T104"/>
      <c r="U104"/>
      <c r="V104"/>
      <c r="W104"/>
      <c r="X104"/>
      <c r="Y104"/>
      <c r="Z104"/>
    </row>
    <row r="105" spans="2:26" x14ac:dyDescent="0.25">
      <c r="T105"/>
      <c r="U105"/>
      <c r="V105"/>
      <c r="W105"/>
      <c r="X105"/>
      <c r="Y105"/>
      <c r="Z105"/>
    </row>
    <row r="106" spans="2:26" x14ac:dyDescent="0.25">
      <c r="T106"/>
      <c r="U106"/>
      <c r="V106"/>
      <c r="W106"/>
      <c r="X106"/>
      <c r="Y106"/>
      <c r="Z106"/>
    </row>
    <row r="107" spans="2:26" x14ac:dyDescent="0.25">
      <c r="T107"/>
      <c r="U107"/>
      <c r="V107"/>
      <c r="W107"/>
      <c r="X107"/>
      <c r="Y107"/>
      <c r="Z107"/>
    </row>
    <row r="108" spans="2:26" x14ac:dyDescent="0.25">
      <c r="T108"/>
      <c r="U108"/>
      <c r="V108"/>
      <c r="W108"/>
      <c r="X108"/>
      <c r="Y108"/>
      <c r="Z108"/>
    </row>
    <row r="109" spans="2:26" x14ac:dyDescent="0.25">
      <c r="T109"/>
      <c r="U109"/>
      <c r="V109"/>
      <c r="W109"/>
      <c r="X109"/>
      <c r="Y109"/>
      <c r="Z109"/>
    </row>
    <row r="110" spans="2:26" x14ac:dyDescent="0.25">
      <c r="T110"/>
      <c r="U110"/>
      <c r="V110"/>
      <c r="W110"/>
      <c r="X110"/>
      <c r="Y110"/>
      <c r="Z110"/>
    </row>
    <row r="111" spans="2:26" x14ac:dyDescent="0.25">
      <c r="T111"/>
      <c r="U111"/>
      <c r="V111"/>
      <c r="W111"/>
      <c r="X111"/>
      <c r="Y111"/>
      <c r="Z111"/>
    </row>
    <row r="112" spans="2:26" x14ac:dyDescent="0.25">
      <c r="T112"/>
      <c r="U112"/>
      <c r="V112"/>
      <c r="W112"/>
      <c r="X112"/>
      <c r="Y112"/>
      <c r="Z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38" spans="9:36" x14ac:dyDescent="0.25"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</row>
    <row r="139" spans="9:36" x14ac:dyDescent="0.25"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</row>
    <row r="140" spans="9:36" x14ac:dyDescent="0.25"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</row>
    <row r="141" spans="9:36" x14ac:dyDescent="0.25"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</row>
    <row r="142" spans="9:36" x14ac:dyDescent="0.25"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</row>
    <row r="143" spans="9:36" x14ac:dyDescent="0.25"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</row>
    <row r="144" spans="9:36" x14ac:dyDescent="0.25"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</row>
    <row r="145" spans="9:36" x14ac:dyDescent="0.25"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</row>
    <row r="146" spans="9:36" x14ac:dyDescent="0.25"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</row>
    <row r="147" spans="9:36" x14ac:dyDescent="0.25"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</row>
    <row r="148" spans="9:36" x14ac:dyDescent="0.25"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</row>
    <row r="149" spans="9:36" x14ac:dyDescent="0.25"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</row>
    <row r="150" spans="9:36" x14ac:dyDescent="0.25">
      <c r="I150" s="119"/>
      <c r="J150" s="119"/>
      <c r="K150" s="119"/>
      <c r="L150" s="119"/>
      <c r="M150" s="153" t="s">
        <v>93</v>
      </c>
      <c r="N150" s="119"/>
      <c r="O150" s="119"/>
      <c r="P150" s="119"/>
      <c r="Q150" s="119"/>
      <c r="R150" s="119"/>
      <c r="S150" s="119"/>
      <c r="T150" s="153" t="s">
        <v>93</v>
      </c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</row>
    <row r="151" spans="9:36" x14ac:dyDescent="0.25">
      <c r="I151" s="119"/>
      <c r="J151" s="119"/>
      <c r="K151" s="119"/>
      <c r="L151" s="119"/>
      <c r="M151" s="161"/>
      <c r="N151" s="161"/>
      <c r="O151" s="161"/>
      <c r="P151" s="119"/>
      <c r="Q151" s="119"/>
      <c r="R151" s="119"/>
      <c r="S151" s="119"/>
      <c r="T151" s="161" t="s">
        <v>8</v>
      </c>
      <c r="U151" s="161" t="s">
        <v>43</v>
      </c>
      <c r="V151" s="161"/>
      <c r="W151" s="119"/>
      <c r="X151" s="172" t="s">
        <v>8</v>
      </c>
      <c r="Y151" s="173" t="s">
        <v>43</v>
      </c>
      <c r="Z151" s="173" t="s">
        <v>44</v>
      </c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</row>
    <row r="152" spans="9:36" x14ac:dyDescent="0.25">
      <c r="I152" s="119"/>
      <c r="J152" s="119"/>
      <c r="K152" s="119"/>
      <c r="L152" s="119"/>
      <c r="M152" s="174"/>
      <c r="N152" s="161"/>
      <c r="O152" s="167"/>
      <c r="P152" s="119"/>
      <c r="Q152" s="119"/>
      <c r="R152" s="119"/>
      <c r="S152" s="119"/>
      <c r="T152" s="174" t="s">
        <v>49</v>
      </c>
      <c r="U152" s="161" t="s">
        <v>49</v>
      </c>
      <c r="V152" s="167">
        <f>+M29</f>
        <v>445.56172694074746</v>
      </c>
      <c r="W152" s="119"/>
      <c r="X152" s="174" t="s">
        <v>49</v>
      </c>
      <c r="Y152" s="161" t="s">
        <v>49</v>
      </c>
      <c r="Z152" s="170">
        <f>+O29</f>
        <v>1.3167054225927677</v>
      </c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</row>
    <row r="153" spans="9:36" x14ac:dyDescent="0.25">
      <c r="I153" s="119"/>
      <c r="J153" s="119"/>
      <c r="K153" s="119"/>
      <c r="L153" s="119"/>
      <c r="M153" s="119"/>
      <c r="N153" s="119"/>
      <c r="O153" s="175"/>
      <c r="P153" s="119"/>
      <c r="Q153" s="119"/>
      <c r="R153" s="119"/>
      <c r="S153" s="119"/>
      <c r="T153" s="119"/>
      <c r="U153" s="119" t="s">
        <v>91</v>
      </c>
      <c r="V153" s="118" t="s">
        <v>85</v>
      </c>
      <c r="W153" s="119"/>
      <c r="X153" s="162"/>
      <c r="Y153" s="119" t="s">
        <v>94</v>
      </c>
      <c r="Z153" s="118">
        <v>12.837193888888894</v>
      </c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</row>
    <row r="154" spans="9:36" x14ac:dyDescent="0.25">
      <c r="I154" s="119"/>
      <c r="J154" s="119"/>
      <c r="K154" s="119"/>
      <c r="L154" s="119"/>
      <c r="M154" s="119"/>
      <c r="N154" s="119"/>
      <c r="O154" s="175"/>
      <c r="P154" s="119"/>
      <c r="Q154" s="119"/>
      <c r="R154" s="119"/>
      <c r="S154" s="119"/>
      <c r="T154" s="119"/>
      <c r="U154" s="119" t="s">
        <v>90</v>
      </c>
      <c r="V154" s="118">
        <v>2072.2988929889393</v>
      </c>
      <c r="W154" s="119"/>
      <c r="X154" s="171"/>
      <c r="Y154" s="119" t="s">
        <v>89</v>
      </c>
      <c r="Z154" s="118">
        <v>4.7938967669724741</v>
      </c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</row>
    <row r="155" spans="9:36" x14ac:dyDescent="0.25">
      <c r="I155" s="119"/>
      <c r="J155" s="119"/>
      <c r="K155" s="119"/>
      <c r="L155" s="119"/>
      <c r="M155" s="119"/>
      <c r="N155" s="119"/>
      <c r="O155" s="175"/>
      <c r="P155" s="119"/>
      <c r="Q155" s="119"/>
      <c r="R155" s="119"/>
      <c r="S155" s="119"/>
      <c r="T155" s="119"/>
      <c r="U155" s="119" t="s">
        <v>89</v>
      </c>
      <c r="V155" s="118">
        <v>2003.0091743119228</v>
      </c>
      <c r="W155" s="119"/>
      <c r="X155" s="162"/>
      <c r="Y155" s="119" t="s">
        <v>100</v>
      </c>
      <c r="Z155" s="118">
        <v>2.5975365424503316</v>
      </c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</row>
    <row r="156" spans="9:36" x14ac:dyDescent="0.25">
      <c r="I156" s="119"/>
      <c r="J156" s="119"/>
      <c r="K156" s="119"/>
      <c r="L156" s="119"/>
      <c r="M156" s="119"/>
      <c r="N156" s="119"/>
      <c r="O156" s="175"/>
      <c r="P156" s="119"/>
      <c r="Q156" s="119"/>
      <c r="R156" s="119"/>
      <c r="S156" s="119"/>
      <c r="T156" s="119"/>
      <c r="U156" s="119" t="s">
        <v>92</v>
      </c>
      <c r="V156" s="118">
        <v>1741.0914285714282</v>
      </c>
      <c r="W156" s="119"/>
      <c r="X156" s="169"/>
      <c r="Y156" s="119" t="s">
        <v>90</v>
      </c>
      <c r="Z156" s="118">
        <v>2.4525300952029521</v>
      </c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</row>
    <row r="157" spans="9:36" x14ac:dyDescent="0.25">
      <c r="I157" s="119"/>
      <c r="J157" s="119"/>
      <c r="K157" s="119"/>
      <c r="L157" s="119"/>
      <c r="M157" s="119"/>
      <c r="N157" s="119"/>
      <c r="O157" s="175"/>
      <c r="P157" s="119"/>
      <c r="Q157" s="119"/>
      <c r="R157" s="119"/>
      <c r="S157" s="119"/>
      <c r="T157" s="119"/>
      <c r="U157" s="119" t="s">
        <v>51</v>
      </c>
      <c r="V157" s="118">
        <v>1159.2054616384951</v>
      </c>
      <c r="W157" s="119"/>
      <c r="X157" s="171"/>
      <c r="Y157" s="119" t="s">
        <v>51</v>
      </c>
      <c r="Z157" s="118">
        <v>2.3509429189856985</v>
      </c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</row>
    <row r="158" spans="9:36" x14ac:dyDescent="0.25">
      <c r="I158" s="119"/>
      <c r="J158" s="119"/>
      <c r="K158" s="119"/>
      <c r="L158" s="119"/>
      <c r="M158" s="119"/>
      <c r="N158" s="119"/>
      <c r="O158" s="175"/>
      <c r="P158" s="119"/>
      <c r="Q158" s="119"/>
      <c r="R158" s="119"/>
      <c r="S158" s="119"/>
      <c r="T158" s="119"/>
      <c r="U158" s="119" t="s">
        <v>100</v>
      </c>
      <c r="V158" s="118">
        <v>1129.2384105960243</v>
      </c>
      <c r="W158" s="119"/>
      <c r="X158" s="171"/>
      <c r="Y158" s="119" t="s">
        <v>92</v>
      </c>
      <c r="Z158" s="118">
        <v>1.9827510673714284</v>
      </c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</row>
    <row r="159" spans="9:36" x14ac:dyDescent="0.25">
      <c r="I159" s="119"/>
      <c r="J159" s="119"/>
      <c r="K159" s="119"/>
      <c r="L159" s="119"/>
      <c r="M159" s="119"/>
      <c r="N159" s="119"/>
      <c r="O159" s="175"/>
      <c r="P159" s="119"/>
      <c r="Q159" s="119"/>
      <c r="R159" s="119"/>
      <c r="S159" s="119"/>
      <c r="T159" s="119"/>
      <c r="U159" s="119" t="s">
        <v>12</v>
      </c>
      <c r="V159" s="118">
        <v>1099.2745995423302</v>
      </c>
      <c r="W159" s="119"/>
      <c r="X159" s="164"/>
      <c r="Y159" s="119" t="s">
        <v>12</v>
      </c>
      <c r="Z159" s="118">
        <v>1.9145801340961093</v>
      </c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</row>
    <row r="160" spans="9:36" x14ac:dyDescent="0.25">
      <c r="I160" s="119"/>
      <c r="J160" s="119"/>
      <c r="K160" s="119"/>
      <c r="L160" s="119"/>
      <c r="M160" s="119"/>
      <c r="N160" s="119"/>
      <c r="O160" s="175"/>
      <c r="P160" s="119"/>
      <c r="Q160" s="119"/>
      <c r="R160" s="119"/>
      <c r="S160" s="119"/>
      <c r="T160" s="119"/>
      <c r="U160" s="119" t="s">
        <v>54</v>
      </c>
      <c r="V160" s="118">
        <v>922.25000000000364</v>
      </c>
      <c r="W160" s="119"/>
      <c r="X160" s="171"/>
      <c r="Y160" s="119" t="s">
        <v>54</v>
      </c>
      <c r="Z160" s="118">
        <v>1.871953357575</v>
      </c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</row>
    <row r="161" spans="9:36" x14ac:dyDescent="0.25">
      <c r="I161" s="119"/>
      <c r="J161" s="119"/>
      <c r="K161" s="119"/>
      <c r="L161" s="119"/>
      <c r="M161" s="119"/>
      <c r="N161" s="119"/>
      <c r="O161" s="175"/>
      <c r="P161" s="119"/>
      <c r="Q161" s="119"/>
      <c r="R161" s="119"/>
      <c r="S161" s="119"/>
      <c r="T161" s="119"/>
      <c r="U161" s="119" t="s">
        <v>13</v>
      </c>
      <c r="V161" s="118">
        <v>366.7753206545807</v>
      </c>
      <c r="W161" s="119"/>
      <c r="X161" s="163"/>
      <c r="Y161" s="119" t="s">
        <v>299</v>
      </c>
      <c r="Z161" s="118">
        <v>1.4038201734863638</v>
      </c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</row>
    <row r="162" spans="9:36" x14ac:dyDescent="0.25">
      <c r="I162" s="119"/>
      <c r="J162" s="119"/>
      <c r="K162" s="119"/>
      <c r="L162" s="119"/>
      <c r="M162" s="119"/>
      <c r="N162" s="119"/>
      <c r="O162" s="175"/>
      <c r="P162" s="119"/>
      <c r="Q162" s="119"/>
      <c r="R162" s="119"/>
      <c r="S162" s="119"/>
      <c r="T162" s="119"/>
      <c r="U162" s="119" t="s">
        <v>96</v>
      </c>
      <c r="V162" s="118">
        <v>364.93323442136517</v>
      </c>
      <c r="W162" s="119"/>
      <c r="X162" s="164"/>
      <c r="Y162" s="119" t="s">
        <v>96</v>
      </c>
      <c r="Z162" s="118">
        <v>1.0699635155786358</v>
      </c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</row>
    <row r="163" spans="9:36" x14ac:dyDescent="0.25">
      <c r="I163" s="119"/>
      <c r="J163" s="119"/>
      <c r="K163" s="119"/>
      <c r="L163" s="119"/>
      <c r="M163" s="119"/>
      <c r="N163" s="119"/>
      <c r="O163" s="175"/>
      <c r="P163" s="119"/>
      <c r="Q163" s="119"/>
      <c r="R163" s="119"/>
      <c r="S163" s="119"/>
      <c r="T163" s="119"/>
      <c r="U163" s="119" t="s">
        <v>88</v>
      </c>
      <c r="V163" s="118">
        <v>324.25000000000006</v>
      </c>
      <c r="W163" s="119"/>
      <c r="X163" s="176"/>
      <c r="Y163" s="119" t="s">
        <v>95</v>
      </c>
      <c r="Z163" s="118">
        <v>1.0536270768284048</v>
      </c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</row>
    <row r="164" spans="9:36" x14ac:dyDescent="0.25">
      <c r="I164" s="119"/>
      <c r="J164" s="119"/>
      <c r="K164" s="119"/>
      <c r="L164" s="119"/>
      <c r="M164" s="119"/>
      <c r="N164" s="119"/>
      <c r="O164" s="175"/>
      <c r="P164" s="119"/>
      <c r="Q164" s="119"/>
      <c r="R164" s="119"/>
      <c r="S164" s="119"/>
      <c r="T164" s="119"/>
      <c r="U164" s="119" t="s">
        <v>103</v>
      </c>
      <c r="V164" s="118">
        <v>292.57142857142856</v>
      </c>
      <c r="W164" s="119"/>
      <c r="X164" s="164"/>
      <c r="Y164" s="119" t="s">
        <v>99</v>
      </c>
      <c r="Z164" s="118">
        <v>0.86939493839285775</v>
      </c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</row>
    <row r="165" spans="9:36" x14ac:dyDescent="0.25">
      <c r="I165" s="119"/>
      <c r="J165" s="119"/>
      <c r="K165" s="119"/>
      <c r="L165" s="119"/>
      <c r="M165" s="119"/>
      <c r="N165" s="119"/>
      <c r="O165" s="175"/>
      <c r="P165" s="119"/>
      <c r="Q165" s="119"/>
      <c r="R165" s="119"/>
      <c r="S165" s="119"/>
      <c r="T165" s="119"/>
      <c r="U165" s="119" t="s">
        <v>99</v>
      </c>
      <c r="V165" s="118">
        <v>286.36309523809496</v>
      </c>
      <c r="W165" s="119"/>
      <c r="X165" s="164"/>
      <c r="Y165" s="119" t="s">
        <v>103</v>
      </c>
      <c r="Z165" s="118">
        <v>0.47200747142857136</v>
      </c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</row>
    <row r="166" spans="9:36" x14ac:dyDescent="0.25">
      <c r="I166" s="119"/>
      <c r="J166" s="119"/>
      <c r="K166" s="119"/>
      <c r="L166" s="119"/>
      <c r="M166" s="119"/>
      <c r="N166" s="119"/>
      <c r="O166" s="175"/>
      <c r="P166" s="119"/>
      <c r="Q166" s="119"/>
      <c r="R166" s="119"/>
      <c r="S166" s="119"/>
      <c r="T166" s="119"/>
      <c r="U166" s="119" t="s">
        <v>86</v>
      </c>
      <c r="V166" s="118">
        <v>272.34782608695667</v>
      </c>
      <c r="W166" s="119"/>
      <c r="X166" s="141"/>
      <c r="Y166" s="119" t="s">
        <v>88</v>
      </c>
      <c r="Z166" s="118">
        <v>0.44316367083333325</v>
      </c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</row>
    <row r="167" spans="9:36" x14ac:dyDescent="0.25">
      <c r="I167" s="119"/>
      <c r="J167" s="119"/>
      <c r="K167" s="119"/>
      <c r="L167" s="119"/>
      <c r="M167" s="119"/>
      <c r="N167" s="119"/>
      <c r="O167" s="175"/>
      <c r="P167" s="119"/>
      <c r="Q167" s="119"/>
      <c r="R167" s="119"/>
      <c r="S167" s="119"/>
      <c r="T167" s="119"/>
      <c r="U167" s="119" t="s">
        <v>299</v>
      </c>
      <c r="V167" s="118">
        <v>263.50727272727261</v>
      </c>
      <c r="W167" s="119"/>
      <c r="X167" s="169"/>
      <c r="Y167" s="119" t="s">
        <v>101</v>
      </c>
      <c r="Z167" s="118">
        <v>0.3776905892307692</v>
      </c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</row>
    <row r="168" spans="9:36" x14ac:dyDescent="0.25">
      <c r="I168" s="119"/>
      <c r="J168" s="119"/>
      <c r="K168" s="119"/>
      <c r="L168" s="119"/>
      <c r="M168" s="119"/>
      <c r="N168" s="119"/>
      <c r="O168" s="175"/>
      <c r="P168" s="119"/>
      <c r="Q168" s="119"/>
      <c r="R168" s="119"/>
      <c r="S168" s="119"/>
      <c r="T168" s="119"/>
      <c r="U168" s="119" t="s">
        <v>104</v>
      </c>
      <c r="V168" s="118">
        <v>228.94000000000011</v>
      </c>
      <c r="W168" s="119"/>
      <c r="X168" s="141"/>
      <c r="Y168" s="119" t="s">
        <v>13</v>
      </c>
      <c r="Z168" s="118">
        <v>0.37169410844759004</v>
      </c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</row>
    <row r="169" spans="9:36" x14ac:dyDescent="0.25">
      <c r="I169" s="119"/>
      <c r="J169" s="119"/>
      <c r="K169" s="119"/>
      <c r="L169" s="119"/>
      <c r="M169" s="119"/>
      <c r="N169" s="119"/>
      <c r="O169" s="175"/>
      <c r="P169" s="119"/>
      <c r="Q169" s="119"/>
      <c r="R169" s="119"/>
      <c r="S169" s="119"/>
      <c r="T169" s="119"/>
      <c r="U169" s="119" t="s">
        <v>95</v>
      </c>
      <c r="V169" s="118">
        <v>220.80499075785576</v>
      </c>
      <c r="W169" s="119"/>
      <c r="X169" s="171"/>
      <c r="Y169" s="119" t="s">
        <v>104</v>
      </c>
      <c r="Z169" s="118">
        <v>0.32492655599999992</v>
      </c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</row>
    <row r="170" spans="9:36" x14ac:dyDescent="0.25">
      <c r="I170" s="119"/>
      <c r="J170" s="119"/>
      <c r="K170" s="119"/>
      <c r="L170" s="119"/>
      <c r="M170" s="119"/>
      <c r="N170" s="119"/>
      <c r="O170" s="175"/>
      <c r="P170" s="119"/>
      <c r="Q170" s="119"/>
      <c r="R170" s="119"/>
      <c r="S170" s="119"/>
      <c r="T170" s="119"/>
      <c r="U170" s="119" t="s">
        <v>94</v>
      </c>
      <c r="V170" s="118">
        <v>215.83333333333337</v>
      </c>
      <c r="W170" s="119"/>
      <c r="X170" s="164"/>
      <c r="Y170" s="119" t="s">
        <v>105</v>
      </c>
      <c r="Z170" s="118">
        <v>0.26958760038461543</v>
      </c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</row>
    <row r="171" spans="9:36" x14ac:dyDescent="0.25">
      <c r="I171" s="119"/>
      <c r="J171" s="119"/>
      <c r="K171" s="119"/>
      <c r="L171" s="119"/>
      <c r="M171" s="119"/>
      <c r="N171" s="119"/>
      <c r="O171" s="175"/>
      <c r="P171" s="119"/>
      <c r="Q171" s="119"/>
      <c r="R171" s="119"/>
      <c r="S171" s="119"/>
      <c r="T171" s="119"/>
      <c r="U171" s="119" t="s">
        <v>102</v>
      </c>
      <c r="V171" s="118">
        <v>198.38399999999996</v>
      </c>
      <c r="W171" s="119"/>
      <c r="X171" s="177"/>
      <c r="Y171" s="119" t="s">
        <v>102</v>
      </c>
      <c r="Z171" s="118">
        <v>0.23520888880000013</v>
      </c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</row>
    <row r="172" spans="9:36" x14ac:dyDescent="0.25">
      <c r="I172" s="119"/>
      <c r="J172" s="119"/>
      <c r="K172" s="119"/>
      <c r="L172" s="119"/>
      <c r="M172" s="119"/>
      <c r="N172" s="119"/>
      <c r="O172" s="175"/>
      <c r="P172" s="119"/>
      <c r="Q172" s="119"/>
      <c r="R172" s="119"/>
      <c r="S172" s="119"/>
      <c r="T172" s="175"/>
      <c r="U172" s="119" t="s">
        <v>97</v>
      </c>
      <c r="V172" s="118">
        <v>188.10000000000002</v>
      </c>
      <c r="W172" s="119"/>
      <c r="X172" s="165"/>
      <c r="Y172" s="119" t="s">
        <v>86</v>
      </c>
      <c r="Z172" s="118">
        <v>0.15177486956521738</v>
      </c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</row>
    <row r="173" spans="9:36" x14ac:dyDescent="0.25">
      <c r="I173" s="119"/>
      <c r="J173" s="119"/>
      <c r="K173" s="119"/>
      <c r="L173" s="119"/>
      <c r="M173" s="175"/>
      <c r="N173" s="119"/>
      <c r="O173" s="175"/>
      <c r="P173" s="119"/>
      <c r="Q173" s="119"/>
      <c r="R173" s="119"/>
      <c r="S173" s="119"/>
      <c r="T173" s="119"/>
      <c r="U173" s="119" t="s">
        <v>101</v>
      </c>
      <c r="V173" s="118">
        <v>174.60000000000002</v>
      </c>
      <c r="W173" s="119"/>
      <c r="X173" s="141"/>
      <c r="Y173" s="119" t="s">
        <v>97</v>
      </c>
      <c r="Z173" s="118">
        <v>0.14827257999999999</v>
      </c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</row>
    <row r="174" spans="9:36" x14ac:dyDescent="0.25">
      <c r="I174" s="119"/>
      <c r="J174" s="119"/>
      <c r="K174" s="119"/>
      <c r="L174" s="119"/>
      <c r="M174" s="119"/>
      <c r="N174" s="119"/>
      <c r="O174" s="175"/>
      <c r="P174" s="119"/>
      <c r="Q174" s="119"/>
      <c r="R174" s="119"/>
      <c r="S174" s="119"/>
      <c r="T174" s="119"/>
      <c r="U174" s="119" t="s">
        <v>105</v>
      </c>
      <c r="V174" s="118">
        <v>159.57692307692312</v>
      </c>
      <c r="W174" s="119"/>
      <c r="X174" s="178"/>
      <c r="Y174" s="119" t="s">
        <v>98</v>
      </c>
      <c r="Z174" s="118">
        <v>0.12172007</v>
      </c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</row>
    <row r="175" spans="9:36" x14ac:dyDescent="0.25">
      <c r="I175" s="119"/>
      <c r="J175" s="119"/>
      <c r="K175" s="119"/>
      <c r="L175" s="119"/>
      <c r="M175" s="119"/>
      <c r="N175" s="119"/>
      <c r="O175" s="175"/>
      <c r="P175" s="119"/>
      <c r="Q175" s="119"/>
      <c r="R175" s="119"/>
      <c r="S175" s="119"/>
      <c r="T175" s="119"/>
      <c r="U175" s="119" t="s">
        <v>98</v>
      </c>
      <c r="V175" s="118">
        <v>129.5</v>
      </c>
      <c r="W175" s="119"/>
      <c r="X175" s="164"/>
      <c r="Y175" s="119"/>
      <c r="Z175" s="118">
        <v>5.5136005650945454E-3</v>
      </c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</row>
    <row r="176" spans="9:36" x14ac:dyDescent="0.25"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66"/>
      <c r="U176" s="119"/>
      <c r="V176" s="167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</row>
    <row r="177" spans="9:36" x14ac:dyDescent="0.25"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</row>
    <row r="178" spans="9:36" x14ac:dyDescent="0.25"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68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</row>
    <row r="179" spans="9:36" x14ac:dyDescent="0.25"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</row>
    <row r="180" spans="9:36" x14ac:dyDescent="0.25"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339"/>
      <c r="U180" s="339"/>
      <c r="V180" s="33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</row>
    <row r="181" spans="9:36" x14ac:dyDescent="0.25"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72" t="s">
        <v>8</v>
      </c>
      <c r="U181" s="173" t="s">
        <v>43</v>
      </c>
      <c r="V181" s="173" t="s">
        <v>44</v>
      </c>
      <c r="W181" s="173" t="s">
        <v>25</v>
      </c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</row>
    <row r="182" spans="9:36" x14ac:dyDescent="0.25"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76"/>
      <c r="U182" s="119" t="s">
        <v>95</v>
      </c>
      <c r="V182" s="119">
        <v>6492</v>
      </c>
      <c r="W182" s="271">
        <f>+V182/$V$205</f>
        <v>0.38237719401578513</v>
      </c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</row>
    <row r="183" spans="9:36" x14ac:dyDescent="0.25"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64"/>
      <c r="U183" s="119" t="s">
        <v>299</v>
      </c>
      <c r="V183" s="119">
        <v>4400</v>
      </c>
      <c r="W183" s="271">
        <f t="shared" ref="W183:W204" si="4">+V183/$V$205</f>
        <v>0.25915891153257159</v>
      </c>
      <c r="X183" s="119"/>
      <c r="Y183" s="119"/>
      <c r="Z183" s="175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</row>
    <row r="184" spans="9:36" x14ac:dyDescent="0.25"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69"/>
      <c r="U184" s="119" t="s">
        <v>13</v>
      </c>
      <c r="V184" s="119">
        <v>2261</v>
      </c>
      <c r="W184" s="271">
        <f t="shared" si="4"/>
        <v>0.13317234067616915</v>
      </c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</row>
    <row r="185" spans="9:36" x14ac:dyDescent="0.25"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63"/>
      <c r="U185" s="119" t="s">
        <v>51</v>
      </c>
      <c r="V185" s="119">
        <v>769</v>
      </c>
      <c r="W185" s="271">
        <f t="shared" si="4"/>
        <v>4.5293909765578982E-2</v>
      </c>
      <c r="X185" s="170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</row>
    <row r="186" spans="9:36" x14ac:dyDescent="0.25"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64"/>
      <c r="U186" s="119" t="s">
        <v>96</v>
      </c>
      <c r="V186" s="119">
        <v>674</v>
      </c>
      <c r="W186" s="271">
        <f t="shared" si="4"/>
        <v>3.9698433266580277E-2</v>
      </c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</row>
    <row r="187" spans="9:36" x14ac:dyDescent="0.25"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71"/>
      <c r="U187" s="119" t="s">
        <v>12</v>
      </c>
      <c r="V187" s="119">
        <v>437</v>
      </c>
      <c r="W187" s="271">
        <f t="shared" si="4"/>
        <v>2.5739191895394038E-2</v>
      </c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</row>
    <row r="188" spans="9:36" x14ac:dyDescent="0.25"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64"/>
      <c r="U188" s="119" t="s">
        <v>54</v>
      </c>
      <c r="V188" s="119">
        <v>400</v>
      </c>
      <c r="W188" s="271">
        <f t="shared" si="4"/>
        <v>2.3559901048415596E-2</v>
      </c>
      <c r="X188" s="118"/>
      <c r="Y188" s="119"/>
      <c r="Z188" s="170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</row>
    <row r="189" spans="9:36" x14ac:dyDescent="0.25"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71"/>
      <c r="U189" s="119" t="s">
        <v>99</v>
      </c>
      <c r="V189" s="119">
        <v>336</v>
      </c>
      <c r="W189" s="271">
        <f t="shared" si="4"/>
        <v>1.9790316880669102E-2</v>
      </c>
      <c r="X189" s="118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</row>
    <row r="190" spans="9:36" x14ac:dyDescent="0.25"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69"/>
      <c r="U190" s="119" t="s">
        <v>90</v>
      </c>
      <c r="V190" s="119">
        <v>271</v>
      </c>
      <c r="W190" s="271">
        <f t="shared" si="4"/>
        <v>1.5961832960301566E-2</v>
      </c>
      <c r="X190" s="118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</row>
    <row r="191" spans="9:36" x14ac:dyDescent="0.25"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64"/>
      <c r="U191" s="119" t="s">
        <v>89</v>
      </c>
      <c r="V191" s="119">
        <v>218</v>
      </c>
      <c r="W191" s="271">
        <f t="shared" si="4"/>
        <v>1.2840146071386499E-2</v>
      </c>
      <c r="X191" s="118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</row>
    <row r="192" spans="9:36" x14ac:dyDescent="0.25"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62"/>
      <c r="U192" s="119" t="s">
        <v>92</v>
      </c>
      <c r="V192" s="119">
        <v>175</v>
      </c>
      <c r="W192" s="271">
        <f t="shared" si="4"/>
        <v>1.0307456708681823E-2</v>
      </c>
      <c r="X192" s="118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</row>
    <row r="193" spans="9:36" x14ac:dyDescent="0.25"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64"/>
      <c r="U193" s="119" t="s">
        <v>100</v>
      </c>
      <c r="V193" s="119">
        <v>151</v>
      </c>
      <c r="W193" s="271">
        <f t="shared" si="4"/>
        <v>8.8938626457768875E-3</v>
      </c>
      <c r="X193" s="118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</row>
    <row r="194" spans="9:36" x14ac:dyDescent="0.25"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71"/>
      <c r="U194" s="119" t="s">
        <v>102</v>
      </c>
      <c r="V194" s="119">
        <v>125</v>
      </c>
      <c r="W194" s="271">
        <f t="shared" si="4"/>
        <v>7.3624690776298738E-3</v>
      </c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</row>
    <row r="195" spans="9:36" x14ac:dyDescent="0.25"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78"/>
      <c r="U195" s="119" t="s">
        <v>101</v>
      </c>
      <c r="V195" s="119">
        <v>65</v>
      </c>
      <c r="W195" s="271">
        <f t="shared" si="4"/>
        <v>3.8284839203675345E-3</v>
      </c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</row>
    <row r="196" spans="9:36" x14ac:dyDescent="0.25"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62"/>
      <c r="U196" s="119" t="s">
        <v>105</v>
      </c>
      <c r="V196" s="119">
        <v>52</v>
      </c>
      <c r="W196" s="271">
        <f t="shared" si="4"/>
        <v>3.0627871362940277E-3</v>
      </c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</row>
    <row r="197" spans="9:36" x14ac:dyDescent="0.25"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65"/>
      <c r="U197" s="119" t="s">
        <v>104</v>
      </c>
      <c r="V197" s="119">
        <v>50</v>
      </c>
      <c r="W197" s="271">
        <f t="shared" si="4"/>
        <v>2.9449876310519494E-3</v>
      </c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</row>
    <row r="198" spans="9:36" x14ac:dyDescent="0.25"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41"/>
      <c r="U198" s="119" t="s">
        <v>88</v>
      </c>
      <c r="V198" s="119">
        <v>24</v>
      </c>
      <c r="W198" s="271">
        <f t="shared" si="4"/>
        <v>1.4135940629049358E-3</v>
      </c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</row>
    <row r="199" spans="9:36" x14ac:dyDescent="0.25"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41"/>
      <c r="U199" s="119" t="s">
        <v>86</v>
      </c>
      <c r="V199" s="119">
        <v>23</v>
      </c>
      <c r="W199" s="271">
        <f t="shared" si="4"/>
        <v>1.3546943102838967E-3</v>
      </c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</row>
    <row r="200" spans="9:36" x14ac:dyDescent="0.25"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41"/>
      <c r="U200" s="119" t="s">
        <v>98</v>
      </c>
      <c r="V200" s="119">
        <v>20</v>
      </c>
      <c r="W200" s="271">
        <f t="shared" si="4"/>
        <v>1.1779950524207798E-3</v>
      </c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</row>
    <row r="201" spans="9:36" x14ac:dyDescent="0.25"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64"/>
      <c r="U201" s="119" t="s">
        <v>94</v>
      </c>
      <c r="V201" s="119">
        <v>18</v>
      </c>
      <c r="W201" s="271">
        <f t="shared" si="4"/>
        <v>1.0601955471787018E-3</v>
      </c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</row>
    <row r="202" spans="9:36" x14ac:dyDescent="0.25"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71"/>
      <c r="U202" s="119" t="s">
        <v>97</v>
      </c>
      <c r="V202" s="119">
        <v>10</v>
      </c>
      <c r="W202" s="271">
        <f t="shared" si="4"/>
        <v>5.8899752621038989E-4</v>
      </c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</row>
    <row r="203" spans="9:36" x14ac:dyDescent="0.25"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77"/>
      <c r="U203" s="119" t="s">
        <v>103</v>
      </c>
      <c r="V203" s="119">
        <v>7</v>
      </c>
      <c r="W203" s="271">
        <f t="shared" si="4"/>
        <v>4.1229826834727297E-4</v>
      </c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</row>
    <row r="204" spans="9:36" x14ac:dyDescent="0.25"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71"/>
      <c r="U204" s="119" t="s">
        <v>91</v>
      </c>
      <c r="V204" s="119">
        <v>0</v>
      </c>
      <c r="W204" s="271">
        <f t="shared" si="4"/>
        <v>0</v>
      </c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</row>
    <row r="205" spans="9:36" x14ac:dyDescent="0.25"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>
        <f>SUM(V182:V204)</f>
        <v>16978</v>
      </c>
      <c r="W205" s="272">
        <f>SUM(W182:W204)</f>
        <v>1</v>
      </c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</row>
    <row r="206" spans="9:36" x14ac:dyDescent="0.25"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</row>
    <row r="207" spans="9:36" x14ac:dyDescent="0.25"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</row>
  </sheetData>
  <sortState xmlns:xlrd2="http://schemas.microsoft.com/office/spreadsheetml/2017/richdata2" ref="R6:U28">
    <sortCondition descending="1" ref="U6:U28"/>
  </sortState>
  <mergeCells count="16">
    <mergeCell ref="C4:D5"/>
    <mergeCell ref="A3:A5"/>
    <mergeCell ref="B3:B5"/>
    <mergeCell ref="C3:D3"/>
    <mergeCell ref="I3:J3"/>
    <mergeCell ref="E3:F3"/>
    <mergeCell ref="E4:F5"/>
    <mergeCell ref="G3:H3"/>
    <mergeCell ref="G4:H5"/>
    <mergeCell ref="T180:V180"/>
    <mergeCell ref="M3:P3"/>
    <mergeCell ref="M4:N5"/>
    <mergeCell ref="O4:P5"/>
    <mergeCell ref="I4:J5"/>
    <mergeCell ref="K3:L3"/>
    <mergeCell ref="K4:L5"/>
  </mergeCells>
  <phoneticPr fontId="0" type="noConversion"/>
  <pageMargins left="0.78740157480314965" right="0.78740157480314965" top="0.78740157480314965" bottom="0.78740157480314965" header="0.23622047244094491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6.1 Total Directos</vt:lpstr>
      <vt:lpstr>6.3 Total Terceros</vt:lpstr>
      <vt:lpstr>6.4 Generación</vt:lpstr>
      <vt:lpstr>6.4.2 y 6.5 Gen_dis y Trans</vt:lpstr>
      <vt:lpstr>6.6 Distrib</vt:lpstr>
      <vt:lpstr>'6.1 Total Directos'!Área_de_impresión</vt:lpstr>
      <vt:lpstr>'6.3 Total Terceros'!Área_de_impresión</vt:lpstr>
      <vt:lpstr>'6.4 Generación'!Área_de_impresión</vt:lpstr>
      <vt:lpstr>'6.4.2 y 6.5 Gen_dis y Trans'!Área_de_impresión</vt:lpstr>
      <vt:lpstr>'6.6 Distrib'!Área_de_impresión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N° Trabajadores</dc:subject>
  <dc:creator>Neyra Vilca, Anival Wenceslao</dc:creator>
  <dc:description>5.1; 5.2; 5.3 y 5.4</dc:description>
  <cp:lastModifiedBy>ronald</cp:lastModifiedBy>
  <cp:lastPrinted>2019-10-14T16:16:45Z</cp:lastPrinted>
  <dcterms:created xsi:type="dcterms:W3CDTF">2001-10-09T22:51:21Z</dcterms:created>
  <dcterms:modified xsi:type="dcterms:W3CDTF">2021-04-15T15:12:59Z</dcterms:modified>
</cp:coreProperties>
</file>